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155" activeTab="0"/>
  </bookViews>
  <sheets>
    <sheet name="POST" sheetId="1" r:id="rId1"/>
  </sheets>
  <definedNames>
    <definedName name="_ftn1" localSheetId="0">'POST'!$A$103</definedName>
    <definedName name="_ftn2" localSheetId="0">'POST'!$A$104</definedName>
    <definedName name="_ftn3" localSheetId="0">'POST'!$A$105</definedName>
    <definedName name="_ftnref1" localSheetId="0">'POST'!$F$7</definedName>
    <definedName name="_ftnref2" localSheetId="0">'POST'!$B$8</definedName>
    <definedName name="_ftnref3" localSheetId="0">'POST'!$B$24</definedName>
  </definedNames>
  <calcPr fullCalcOnLoad="1"/>
</workbook>
</file>

<file path=xl/sharedStrings.xml><?xml version="1.0" encoding="utf-8"?>
<sst xmlns="http://schemas.openxmlformats.org/spreadsheetml/2006/main" count="161" uniqueCount="115">
  <si>
    <t>Total shareholding as a percentage of total number of shares</t>
  </si>
  <si>
    <t>As a percentage of (A+B+C)</t>
  </si>
  <si>
    <t>(A)</t>
  </si>
  <si>
    <t>(b)</t>
  </si>
  <si>
    <t>(a)</t>
  </si>
  <si>
    <t>Bodies Corporate</t>
  </si>
  <si>
    <t>(d)</t>
  </si>
  <si>
    <t>(I)(a)</t>
  </si>
  <si>
    <t>Name of the Company:</t>
  </si>
  <si>
    <t>Quarter ended:</t>
  </si>
  <si>
    <t>Cate-gory code</t>
  </si>
  <si>
    <t>Category of shareholder</t>
  </si>
  <si>
    <t>Number of shareholders</t>
  </si>
  <si>
    <t xml:space="preserve">Total number of shares </t>
  </si>
  <si>
    <t>Number of shares held in dematerialized form</t>
  </si>
  <si>
    <t>As a percentage of (A+B)[1]</t>
  </si>
  <si>
    <t xml:space="preserve">Shareholding of Promoter and Promoter Group[2] </t>
  </si>
  <si>
    <t xml:space="preserve">Indian </t>
  </si>
  <si>
    <t>Individuals/ Hindu Undivided Family</t>
  </si>
  <si>
    <t>Central Government/ State Government(s)</t>
  </si>
  <si>
    <t>(c)</t>
  </si>
  <si>
    <t>Financial Institutions/ Banks</t>
  </si>
  <si>
    <t>(e)</t>
  </si>
  <si>
    <t>Sub-Total (A)(1)</t>
  </si>
  <si>
    <t xml:space="preserve">Foreign </t>
  </si>
  <si>
    <t>Individuals (Non-Resident Individuals/ Foreign Individuals)</t>
  </si>
  <si>
    <t xml:space="preserve">Institutions   </t>
  </si>
  <si>
    <t>Any Other  (specify)</t>
  </si>
  <si>
    <t>Sub-Total (A)(2)</t>
  </si>
  <si>
    <t>Total Shareholding of Promoter and Promoter Group (A)= (A)(1)+(A)(2)</t>
  </si>
  <si>
    <t>(B)</t>
  </si>
  <si>
    <t xml:space="preserve">Public shareholding[3]  </t>
  </si>
  <si>
    <t xml:space="preserve">Institutions </t>
  </si>
  <si>
    <t>Mutual Funds/ UTI</t>
  </si>
  <si>
    <t>Venture Capital Funds</t>
  </si>
  <si>
    <t>Insurance Companies</t>
  </si>
  <si>
    <t>(f)</t>
  </si>
  <si>
    <t>Foreign Institutional Investors</t>
  </si>
  <si>
    <t>(g)</t>
  </si>
  <si>
    <t>Foreign Venture Capital Investors</t>
  </si>
  <si>
    <t xml:space="preserve">Sub-Total (B)(1) </t>
  </si>
  <si>
    <t>Non-institutions</t>
  </si>
  <si>
    <t xml:space="preserve">Sub-Total (B)(2)  </t>
  </si>
  <si>
    <t>Total Public Shareholding (B)= (B)(1)+(B)(2)</t>
  </si>
  <si>
    <t>TOTAL  (A)+(B)</t>
  </si>
  <si>
    <t>(C)</t>
  </si>
  <si>
    <t xml:space="preserve">Shares held by Custodians and  against which Depository Receipts have been issued </t>
  </si>
  <si>
    <t>GRAND TOTAL  (A)+(B)+(C)</t>
  </si>
  <si>
    <t>(I)(b)</t>
  </si>
  <si>
    <t>Sr. No.</t>
  </si>
  <si>
    <t>Name of the shareholder</t>
  </si>
  <si>
    <t>Number of shares</t>
  </si>
  <si>
    <t>Shares as a percentage of total number of shares {i.e., Grand Total (A)+(B)+(C) indicated in Statement at para (I)(a) above}</t>
  </si>
  <si>
    <t>TOTAL</t>
  </si>
  <si>
    <t>(I)(c)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</si>
  <si>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</si>
  <si>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</si>
  <si>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</si>
  <si>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</si>
  <si>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</si>
  <si>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</si>
  <si>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</si>
  <si>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 xml:space="preserve">Number of outstanding DRs </t>
  </si>
  <si>
    <t>Number of shares underlying outstanding DRs</t>
  </si>
  <si>
    <t>Shares underlying outstanding DRs as a percentage of total number of shares {i.e., Grand Total (A)+(B)+(C) indicated in Statement at para (I)(a) above}</t>
  </si>
  <si>
    <t>(II)(b)</t>
  </si>
  <si>
    <t>Name of the DR Holder</t>
  </si>
  <si>
    <t xml:space="preserve">Number of shares underlying outstanding DRs </t>
  </si>
  <si>
    <t xml:space="preserve">[1] For determining public shareholding for the purpose of Clause 40A. </t>
  </si>
  <si>
    <t xml:space="preserve">[2] For definitions of “Promoter” and “Promoter Group", refer to Clause 40A. </t>
  </si>
  <si>
    <t>[3] For definitions of “Public Shareholding”, refer to Clause 40A.</t>
  </si>
  <si>
    <t xml:space="preserve">Individuals </t>
  </si>
  <si>
    <t>Statement showing Shareholding of persons belonging to the category</t>
  </si>
  <si>
    <t>“Promoter and Promoter Group”</t>
  </si>
  <si>
    <t>“Public” and holding more than 1% of the total number of shares</t>
  </si>
  <si>
    <t>Statement showing Holding of Depository Receipts (DRs), where</t>
  </si>
  <si>
    <t xml:space="preserve">underlying shares are in excess of 1% of the total number of shares </t>
  </si>
  <si>
    <t>Any Other           (specify)</t>
  </si>
  <si>
    <t>Promoter Companies</t>
  </si>
  <si>
    <t>3. Office Bearers</t>
  </si>
  <si>
    <t>TRANSFORMERS AND RECTIFIERS (INDIA) LIMITED</t>
  </si>
  <si>
    <t>JITENDRA UJAMSHI MAMTORA (HUF)</t>
  </si>
  <si>
    <t>JANKI JITENDRA MAMTORA</t>
  </si>
  <si>
    <t>BIPIN UJAMSHI MAMTORA</t>
  </si>
  <si>
    <t>DILIP UJAMSHI MAMTORA</t>
  </si>
  <si>
    <t>JITENDRA UJAMSHI MAMTORA</t>
  </si>
  <si>
    <t>KARUNABEN JITENDRA MAMTORA</t>
  </si>
  <si>
    <t>SATYEN JITENDRA MAMTORA</t>
  </si>
  <si>
    <t>JITENDRA UJAMSI MAMTORA</t>
  </si>
  <si>
    <t>MAHENDRA SAMBHULAL VYAS</t>
  </si>
  <si>
    <t>Scrip Code: 532928</t>
  </si>
  <si>
    <r>
      <t>i.</t>
    </r>
    <r>
      <rPr>
        <sz val="10"/>
        <rFont val="Times New Roman"/>
        <family val="1"/>
      </rPr>
      <t>    Individual shareholders holding nominal share capital up to Rs. 1 lakh.</t>
    </r>
  </si>
  <si>
    <r>
      <t>ii.</t>
    </r>
    <r>
      <rPr>
        <sz val="10"/>
        <rFont val="Times New Roman"/>
        <family val="1"/>
      </rPr>
      <t>  Individual shareholders holding nominal share capital in excess of Rs. 1 lakh.</t>
    </r>
  </si>
  <si>
    <t xml:space="preserve">Place  : Ahmedabad </t>
  </si>
  <si>
    <t>For Transformers and Rectifiers (India) Limited</t>
  </si>
  <si>
    <t xml:space="preserve">Any Other </t>
  </si>
  <si>
    <t>1. Clearing Member</t>
  </si>
  <si>
    <t>2. Market Maker</t>
  </si>
  <si>
    <t>4. Foreign Nationals</t>
  </si>
  <si>
    <t xml:space="preserve"> </t>
  </si>
  <si>
    <t xml:space="preserve"> - Non Resident Indians</t>
  </si>
  <si>
    <t>5. Overseas Bodies Corporates</t>
  </si>
  <si>
    <t xml:space="preserve">6. Directors/Relatives </t>
  </si>
  <si>
    <t>MERRILL LYNCH CAPITAL MARKETS ESPANA S.A. S.V.</t>
  </si>
  <si>
    <t>Category of Shareholders (Promoter /Public)</t>
  </si>
  <si>
    <t>Promoter</t>
  </si>
  <si>
    <t>Public</t>
  </si>
  <si>
    <t>N.A.</t>
  </si>
  <si>
    <t>7. Trusts</t>
  </si>
  <si>
    <t xml:space="preserve"> Satyen Mamtora</t>
  </si>
  <si>
    <t>Joint Managing Director</t>
  </si>
  <si>
    <t>Shareholding Pattern under Clause 35 (Revised)</t>
  </si>
  <si>
    <t>AS ON 30-09-2008</t>
  </si>
  <si>
    <t>Date  : 11.10.2008</t>
  </si>
  <si>
    <t>Note : TOTAL FOREIGN SHAREHOLDING IS 350468 EQUITY SHARES REPRESENTING 2.71% OF THE TOTAL EQUITY SHARE CAPITAL OF THE COMPANY. THE COMPANY HAS NOT ISSUED ANY ADR/GDR.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</si>
</sst>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"/>
    <numFmt numFmtId="176" formatCode="0.000000000"/>
    <numFmt numFmtId="177" formatCode="0.00000000"/>
    <numFmt numFmtId="178" formatCode="0.0000000"/>
    <numFmt numFmtId="179" formatCode="0.000000"/>
    <numFmt numFmtId="180" formatCode="0.0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Fill="1" applyAlignment="1">
      <alignment horizontal="left" indent="7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vertical="top" wrapText="1"/>
    </xf>
    <xf numFmtId="0" fontId="5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6" xfId="0" applyFont="1" applyFill="1" applyBorder="1" applyAlignment="1">
      <alignment horizontal="center" vertical="top" wrapText="1"/>
    </xf>
    <xf numFmtId="0" fontId="1" fillId="0" borderId="5" xfId="2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/>
    </xf>
    <xf numFmtId="0" fontId="1" fillId="0" borderId="5" xfId="2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/>
    </xf>
    <xf numFmtId="175" fontId="5" fillId="0" borderId="5" xfId="0" applyNumberFormat="1" applyFont="1" applyFill="1" applyBorder="1" applyAlignment="1">
      <alignment vertical="top"/>
    </xf>
    <xf numFmtId="175" fontId="5" fillId="0" borderId="6" xfId="0" applyNumberFormat="1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vertical="justify"/>
    </xf>
    <xf numFmtId="0" fontId="0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justify" vertical="top" wrapText="1"/>
    </xf>
    <xf numFmtId="0" fontId="5" fillId="0" borderId="7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justify" vertical="top" wrapText="1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center" vertical="top"/>
    </xf>
    <xf numFmtId="0" fontId="1" fillId="0" borderId="6" xfId="20" applyFont="1" applyFill="1" applyBorder="1" applyAlignment="1">
      <alignment horizontal="justify" vertical="top" wrapText="1"/>
    </xf>
    <xf numFmtId="0" fontId="5" fillId="0" borderId="6" xfId="0" applyFont="1" applyFill="1" applyBorder="1" applyAlignment="1">
      <alignment vertical="top"/>
    </xf>
    <xf numFmtId="175" fontId="5" fillId="0" borderId="6" xfId="0" applyNumberFormat="1" applyFont="1" applyFill="1" applyBorder="1" applyAlignment="1">
      <alignment vertical="top"/>
    </xf>
    <xf numFmtId="0" fontId="3" fillId="0" borderId="6" xfId="0" applyFont="1" applyFill="1" applyBorder="1" applyAlignment="1">
      <alignment horizontal="justify" vertical="top" wrapText="1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justify" vertical="top" wrapText="1"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justify" vertical="top" wrapText="1"/>
    </xf>
    <xf numFmtId="0" fontId="0" fillId="0" borderId="5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left" indent="2"/>
    </xf>
    <xf numFmtId="0" fontId="5" fillId="0" borderId="0" xfId="0" applyFont="1" applyFill="1" applyAlignment="1">
      <alignment horizontal="justify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justify" vertical="top"/>
    </xf>
    <xf numFmtId="0" fontId="3" fillId="0" borderId="5" xfId="0" applyFont="1" applyFill="1" applyBorder="1" applyAlignment="1">
      <alignment vertical="top"/>
    </xf>
    <xf numFmtId="0" fontId="5" fillId="0" borderId="0" xfId="0" applyFont="1" applyFill="1" applyAlignment="1">
      <alignment/>
    </xf>
    <xf numFmtId="0" fontId="3" fillId="0" borderId="5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6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left" indent="7"/>
    </xf>
    <xf numFmtId="0" fontId="4" fillId="0" borderId="0" xfId="0" applyFont="1" applyFill="1" applyAlignment="1">
      <alignment horizontal="left" indent="2"/>
    </xf>
    <xf numFmtId="0" fontId="5" fillId="0" borderId="5" xfId="0" applyFont="1" applyFill="1" applyBorder="1" applyAlignment="1">
      <alignment horizontal="center" vertical="top" wrapText="1"/>
    </xf>
    <xf numFmtId="0" fontId="1" fillId="0" borderId="0" xfId="20" applyFont="1" applyFill="1" applyAlignment="1">
      <alignment/>
    </xf>
    <xf numFmtId="0" fontId="3" fillId="0" borderId="6" xfId="0" applyFont="1" applyFill="1" applyBorder="1" applyAlignment="1">
      <alignment horizontal="center" vertical="top" wrapText="1"/>
    </xf>
    <xf numFmtId="175" fontId="3" fillId="0" borderId="6" xfId="0" applyNumberFormat="1" applyFont="1" applyFill="1" applyBorder="1" applyAlignment="1">
      <alignment horizontal="right" vertical="top" wrapText="1"/>
    </xf>
    <xf numFmtId="0" fontId="5" fillId="0" borderId="6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3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0" fillId="0" borderId="4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175" fontId="5" fillId="0" borderId="6" xfId="0" applyNumberFormat="1" applyFont="1" applyFill="1" applyBorder="1" applyAlignment="1">
      <alignment horizontal="right" vertical="top"/>
    </xf>
    <xf numFmtId="175" fontId="5" fillId="0" borderId="6" xfId="0" applyNumberFormat="1" applyFont="1" applyFill="1" applyBorder="1" applyAlignment="1">
      <alignment horizontal="right" vertical="top" wrapText="1"/>
    </xf>
    <xf numFmtId="0" fontId="0" fillId="0" borderId="6" xfId="0" applyFont="1" applyFill="1" applyBorder="1" applyAlignment="1">
      <alignment/>
    </xf>
    <xf numFmtId="0" fontId="5" fillId="0" borderId="7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justify" wrapText="1"/>
    </xf>
    <xf numFmtId="175" fontId="3" fillId="0" borderId="6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showZeros="0" tabSelected="1" workbookViewId="0" topLeftCell="A1">
      <selection activeCell="I16" sqref="I16"/>
    </sheetView>
  </sheetViews>
  <sheetFormatPr defaultColWidth="9.140625" defaultRowHeight="12.75"/>
  <cols>
    <col min="1" max="1" width="8.00390625" style="3" customWidth="1"/>
    <col min="2" max="2" width="19.00390625" style="3" customWidth="1"/>
    <col min="3" max="3" width="15.421875" style="3" customWidth="1"/>
    <col min="4" max="4" width="13.57421875" style="3" customWidth="1"/>
    <col min="5" max="5" width="13.8515625" style="3" customWidth="1"/>
    <col min="6" max="6" width="10.28125" style="3" customWidth="1"/>
    <col min="7" max="7" width="9.8515625" style="3" bestFit="1" customWidth="1"/>
    <col min="8" max="8" width="16.28125" style="3" customWidth="1"/>
    <col min="9" max="9" width="14.00390625" style="3" customWidth="1"/>
    <col min="10" max="16384" width="9.140625" style="3" customWidth="1"/>
  </cols>
  <sheetData>
    <row r="1" spans="1:7" ht="12.75">
      <c r="A1" s="1" t="s">
        <v>7</v>
      </c>
      <c r="B1" s="86" t="s">
        <v>111</v>
      </c>
      <c r="C1" s="86"/>
      <c r="D1" s="86"/>
      <c r="E1" s="86"/>
      <c r="F1" s="86"/>
      <c r="G1" s="86"/>
    </row>
    <row r="2" ht="12.75">
      <c r="A2" s="2"/>
    </row>
    <row r="3" spans="1:7" ht="31.5" customHeight="1">
      <c r="A3" s="69" t="s">
        <v>8</v>
      </c>
      <c r="B3" s="70"/>
      <c r="C3" s="75" t="s">
        <v>80</v>
      </c>
      <c r="D3" s="76"/>
      <c r="E3" s="76"/>
      <c r="F3" s="76"/>
      <c r="G3" s="77"/>
    </row>
    <row r="4" spans="1:7" ht="38.25">
      <c r="A4" s="8" t="s">
        <v>90</v>
      </c>
      <c r="B4" s="9" t="s">
        <v>9</v>
      </c>
      <c r="C4" s="75" t="s">
        <v>112</v>
      </c>
      <c r="D4" s="76"/>
      <c r="E4" s="76"/>
      <c r="F4" s="76"/>
      <c r="G4" s="77"/>
    </row>
    <row r="5" spans="1:7" s="13" customFormat="1" ht="12.75">
      <c r="A5" s="10"/>
      <c r="B5" s="11"/>
      <c r="C5" s="11"/>
      <c r="D5" s="11"/>
      <c r="E5" s="11"/>
      <c r="F5" s="11"/>
      <c r="G5" s="12"/>
    </row>
    <row r="6" spans="1:7" ht="59.25" customHeight="1">
      <c r="A6" s="71" t="s">
        <v>10</v>
      </c>
      <c r="B6" s="73" t="s">
        <v>11</v>
      </c>
      <c r="C6" s="73" t="s">
        <v>12</v>
      </c>
      <c r="D6" s="73" t="s">
        <v>13</v>
      </c>
      <c r="E6" s="73" t="s">
        <v>14</v>
      </c>
      <c r="F6" s="65" t="s">
        <v>0</v>
      </c>
      <c r="G6" s="65"/>
    </row>
    <row r="7" spans="1:7" ht="48.75" customHeight="1">
      <c r="A7" s="72"/>
      <c r="B7" s="74"/>
      <c r="C7" s="74"/>
      <c r="D7" s="74"/>
      <c r="E7" s="74"/>
      <c r="F7" s="15" t="s">
        <v>15</v>
      </c>
      <c r="G7" s="14" t="s">
        <v>1</v>
      </c>
    </row>
    <row r="8" spans="1:7" s="13" customFormat="1" ht="42" customHeight="1">
      <c r="A8" s="16" t="s">
        <v>2</v>
      </c>
      <c r="B8" s="17" t="s">
        <v>16</v>
      </c>
      <c r="C8" s="18"/>
      <c r="D8" s="18"/>
      <c r="E8" s="18"/>
      <c r="F8" s="19">
        <f aca="true" t="shared" si="0" ref="F8:F42">IF($D$52&gt;0,D8/$D$52*100,0)</f>
        <v>0</v>
      </c>
      <c r="G8" s="20">
        <f aca="true" t="shared" si="1" ref="G8:G42">IF($D$52&gt;0,D8/$D$52*100,0)</f>
        <v>0</v>
      </c>
    </row>
    <row r="9" spans="1:7" s="13" customFormat="1" ht="12.75">
      <c r="A9" s="16">
        <v>-1</v>
      </c>
      <c r="B9" s="21" t="s">
        <v>17</v>
      </c>
      <c r="C9" s="18"/>
      <c r="D9" s="18"/>
      <c r="E9" s="18"/>
      <c r="F9" s="19">
        <f t="shared" si="0"/>
        <v>0</v>
      </c>
      <c r="G9" s="20">
        <f t="shared" si="1"/>
        <v>0</v>
      </c>
    </row>
    <row r="10" spans="1:7" s="25" customFormat="1" ht="25.5">
      <c r="A10" s="22" t="s">
        <v>4</v>
      </c>
      <c r="B10" s="23" t="s">
        <v>18</v>
      </c>
      <c r="C10" s="24">
        <v>8</v>
      </c>
      <c r="D10" s="24">
        <v>9928415</v>
      </c>
      <c r="E10" s="24">
        <v>7016728</v>
      </c>
      <c r="F10" s="19">
        <f t="shared" si="0"/>
        <v>76.8238459049874</v>
      </c>
      <c r="G10" s="20">
        <f t="shared" si="1"/>
        <v>76.8238459049874</v>
      </c>
    </row>
    <row r="11" spans="1:7" s="13" customFormat="1" ht="25.5">
      <c r="A11" s="26" t="s">
        <v>3</v>
      </c>
      <c r="B11" s="27" t="s">
        <v>19</v>
      </c>
      <c r="C11" s="18"/>
      <c r="D11" s="18"/>
      <c r="E11" s="18"/>
      <c r="F11" s="19">
        <f t="shared" si="0"/>
        <v>0</v>
      </c>
      <c r="G11" s="20">
        <f t="shared" si="1"/>
        <v>0</v>
      </c>
    </row>
    <row r="12" spans="1:7" s="13" customFormat="1" ht="12.75">
      <c r="A12" s="26" t="s">
        <v>20</v>
      </c>
      <c r="B12" s="27" t="s">
        <v>5</v>
      </c>
      <c r="C12" s="18"/>
      <c r="D12" s="18"/>
      <c r="E12" s="18"/>
      <c r="F12" s="19">
        <f t="shared" si="0"/>
        <v>0</v>
      </c>
      <c r="G12" s="20">
        <f t="shared" si="1"/>
        <v>0</v>
      </c>
    </row>
    <row r="13" spans="1:7" s="13" customFormat="1" ht="25.5">
      <c r="A13" s="26" t="s">
        <v>6</v>
      </c>
      <c r="B13" s="27" t="s">
        <v>21</v>
      </c>
      <c r="C13" s="18"/>
      <c r="D13" s="18"/>
      <c r="E13" s="18"/>
      <c r="F13" s="19">
        <f t="shared" si="0"/>
        <v>0</v>
      </c>
      <c r="G13" s="20">
        <f t="shared" si="1"/>
        <v>0</v>
      </c>
    </row>
    <row r="14" spans="1:7" s="13" customFormat="1" ht="25.5">
      <c r="A14" s="28" t="s">
        <v>22</v>
      </c>
      <c r="B14" s="29" t="s">
        <v>77</v>
      </c>
      <c r="C14" s="18"/>
      <c r="D14" s="18"/>
      <c r="E14" s="18"/>
      <c r="F14" s="19">
        <f t="shared" si="0"/>
        <v>0</v>
      </c>
      <c r="G14" s="20">
        <f t="shared" si="1"/>
        <v>0</v>
      </c>
    </row>
    <row r="15" spans="1:7" s="13" customFormat="1" ht="12.75">
      <c r="A15" s="26"/>
      <c r="B15" s="9" t="s">
        <v>23</v>
      </c>
      <c r="C15" s="18">
        <f>SUM(C10:C14)</f>
        <v>8</v>
      </c>
      <c r="D15" s="18">
        <f>SUM(D8:D14)</f>
        <v>9928415</v>
      </c>
      <c r="E15" s="18">
        <f>SUM(E8:E14)</f>
        <v>7016728</v>
      </c>
      <c r="F15" s="19">
        <f t="shared" si="0"/>
        <v>76.8238459049874</v>
      </c>
      <c r="G15" s="20">
        <f t="shared" si="1"/>
        <v>76.8238459049874</v>
      </c>
    </row>
    <row r="16" spans="1:7" s="13" customFormat="1" ht="12.75">
      <c r="A16" s="16">
        <v>-2</v>
      </c>
      <c r="B16" s="21" t="s">
        <v>24</v>
      </c>
      <c r="C16" s="18"/>
      <c r="D16" s="18"/>
      <c r="E16" s="18"/>
      <c r="F16" s="19">
        <f t="shared" si="0"/>
        <v>0</v>
      </c>
      <c r="G16" s="20">
        <f t="shared" si="1"/>
        <v>0</v>
      </c>
    </row>
    <row r="17" spans="1:7" s="13" customFormat="1" ht="38.25">
      <c r="A17" s="26" t="s">
        <v>4</v>
      </c>
      <c r="B17" s="27" t="s">
        <v>25</v>
      </c>
      <c r="C17" s="18"/>
      <c r="D17" s="18"/>
      <c r="E17" s="18"/>
      <c r="F17" s="19">
        <f t="shared" si="0"/>
        <v>0</v>
      </c>
      <c r="G17" s="20">
        <f t="shared" si="1"/>
        <v>0</v>
      </c>
    </row>
    <row r="18" spans="1:7" s="13" customFormat="1" ht="12.75">
      <c r="A18" s="26" t="s">
        <v>3</v>
      </c>
      <c r="B18" s="27" t="s">
        <v>78</v>
      </c>
      <c r="C18" s="30"/>
      <c r="D18" s="30"/>
      <c r="E18" s="30"/>
      <c r="F18" s="19">
        <f t="shared" si="0"/>
        <v>0</v>
      </c>
      <c r="G18" s="20">
        <f t="shared" si="1"/>
        <v>0</v>
      </c>
    </row>
    <row r="19" spans="1:7" s="13" customFormat="1" ht="12.75">
      <c r="A19" s="26" t="s">
        <v>20</v>
      </c>
      <c r="B19" s="27" t="s">
        <v>26</v>
      </c>
      <c r="C19" s="18"/>
      <c r="D19" s="18"/>
      <c r="E19" s="18"/>
      <c r="F19" s="19">
        <f t="shared" si="0"/>
        <v>0</v>
      </c>
      <c r="G19" s="20">
        <f t="shared" si="1"/>
        <v>0</v>
      </c>
    </row>
    <row r="20" spans="1:7" s="13" customFormat="1" ht="12.75">
      <c r="A20" s="26" t="s">
        <v>6</v>
      </c>
      <c r="B20" s="31" t="s">
        <v>27</v>
      </c>
      <c r="C20" s="18"/>
      <c r="D20" s="18"/>
      <c r="E20" s="18"/>
      <c r="F20" s="19">
        <f t="shared" si="0"/>
        <v>0</v>
      </c>
      <c r="G20" s="20">
        <f t="shared" si="1"/>
        <v>0</v>
      </c>
    </row>
    <row r="21" spans="1:7" s="13" customFormat="1" ht="12.75">
      <c r="A21" s="26"/>
      <c r="B21" s="31"/>
      <c r="C21" s="18"/>
      <c r="D21" s="18"/>
      <c r="E21" s="18">
        <v>0</v>
      </c>
      <c r="F21" s="19">
        <f t="shared" si="0"/>
        <v>0</v>
      </c>
      <c r="G21" s="20">
        <f t="shared" si="1"/>
        <v>0</v>
      </c>
    </row>
    <row r="22" spans="1:7" s="13" customFormat="1" ht="12.75">
      <c r="A22" s="32"/>
      <c r="B22" s="4" t="s">
        <v>28</v>
      </c>
      <c r="C22" s="33">
        <v>0</v>
      </c>
      <c r="D22" s="33">
        <f>SUM(D16:D21)</f>
        <v>0</v>
      </c>
      <c r="E22" s="33">
        <f>SUM(E16:E21)</f>
        <v>0</v>
      </c>
      <c r="F22" s="19">
        <f t="shared" si="0"/>
        <v>0</v>
      </c>
      <c r="G22" s="20">
        <f t="shared" si="1"/>
        <v>0</v>
      </c>
    </row>
    <row r="23" spans="1:7" s="13" customFormat="1" ht="51">
      <c r="A23" s="32"/>
      <c r="B23" s="34" t="s">
        <v>29</v>
      </c>
      <c r="C23" s="33">
        <f>C15+C22</f>
        <v>8</v>
      </c>
      <c r="D23" s="33">
        <f>SUM(D22,D15)</f>
        <v>9928415</v>
      </c>
      <c r="E23" s="33">
        <f>SUM(E22,E15)</f>
        <v>7016728</v>
      </c>
      <c r="F23" s="19">
        <f t="shared" si="0"/>
        <v>76.8238459049874</v>
      </c>
      <c r="G23" s="20">
        <f t="shared" si="1"/>
        <v>76.8238459049874</v>
      </c>
    </row>
    <row r="24" spans="1:7" s="13" customFormat="1" ht="25.5">
      <c r="A24" s="35" t="s">
        <v>30</v>
      </c>
      <c r="B24" s="36" t="s">
        <v>31</v>
      </c>
      <c r="C24" s="37"/>
      <c r="D24" s="37"/>
      <c r="E24" s="37"/>
      <c r="F24" s="38">
        <f t="shared" si="0"/>
        <v>0</v>
      </c>
      <c r="G24" s="20">
        <f t="shared" si="1"/>
        <v>0</v>
      </c>
    </row>
    <row r="25" spans="1:7" s="13" customFormat="1" ht="12.75">
      <c r="A25" s="35">
        <v>-1</v>
      </c>
      <c r="B25" s="39" t="s">
        <v>32</v>
      </c>
      <c r="C25" s="37"/>
      <c r="D25" s="37"/>
      <c r="E25" s="37"/>
      <c r="F25" s="38">
        <f t="shared" si="0"/>
        <v>0</v>
      </c>
      <c r="G25" s="20">
        <f t="shared" si="1"/>
        <v>0</v>
      </c>
    </row>
    <row r="26" spans="1:7" s="13" customFormat="1" ht="12.75">
      <c r="A26" s="26" t="s">
        <v>4</v>
      </c>
      <c r="B26" s="27" t="s">
        <v>33</v>
      </c>
      <c r="C26" s="18">
        <v>8</v>
      </c>
      <c r="D26" s="18">
        <v>416645</v>
      </c>
      <c r="E26" s="18">
        <v>416645</v>
      </c>
      <c r="F26" s="19">
        <f t="shared" si="0"/>
        <v>3.2239054549073014</v>
      </c>
      <c r="G26" s="20">
        <f t="shared" si="1"/>
        <v>3.2239054549073014</v>
      </c>
    </row>
    <row r="27" spans="1:7" s="13" customFormat="1" ht="25.5">
      <c r="A27" s="26" t="s">
        <v>3</v>
      </c>
      <c r="B27" s="27" t="s">
        <v>21</v>
      </c>
      <c r="C27" s="18">
        <v>4</v>
      </c>
      <c r="D27" s="18">
        <v>76503</v>
      </c>
      <c r="E27" s="18">
        <v>76503</v>
      </c>
      <c r="F27" s="19">
        <f t="shared" si="0"/>
        <v>0.5919630357181132</v>
      </c>
      <c r="G27" s="20">
        <f t="shared" si="1"/>
        <v>0.5919630357181132</v>
      </c>
    </row>
    <row r="28" spans="1:7" s="13" customFormat="1" ht="25.5">
      <c r="A28" s="26" t="s">
        <v>20</v>
      </c>
      <c r="B28" s="27" t="s">
        <v>19</v>
      </c>
      <c r="C28" s="37"/>
      <c r="D28" s="37"/>
      <c r="E28" s="37"/>
      <c r="F28" s="19">
        <f t="shared" si="0"/>
        <v>0</v>
      </c>
      <c r="G28" s="20">
        <f t="shared" si="1"/>
        <v>0</v>
      </c>
    </row>
    <row r="29" spans="1:7" s="13" customFormat="1" ht="12.75">
      <c r="A29" s="26" t="s">
        <v>6</v>
      </c>
      <c r="B29" s="27" t="s">
        <v>34</v>
      </c>
      <c r="C29" s="18"/>
      <c r="D29" s="18"/>
      <c r="E29" s="18"/>
      <c r="F29" s="19">
        <f t="shared" si="0"/>
        <v>0</v>
      </c>
      <c r="G29" s="20">
        <f t="shared" si="1"/>
        <v>0</v>
      </c>
    </row>
    <row r="30" spans="1:7" s="13" customFormat="1" ht="12.75">
      <c r="A30" s="26" t="s">
        <v>22</v>
      </c>
      <c r="B30" s="27" t="s">
        <v>35</v>
      </c>
      <c r="C30" s="18"/>
      <c r="D30" s="18"/>
      <c r="E30" s="18"/>
      <c r="F30" s="19">
        <f t="shared" si="0"/>
        <v>0</v>
      </c>
      <c r="G30" s="20">
        <f t="shared" si="1"/>
        <v>0</v>
      </c>
    </row>
    <row r="31" spans="1:7" s="13" customFormat="1" ht="25.5">
      <c r="A31" s="26" t="s">
        <v>36</v>
      </c>
      <c r="B31" s="27" t="s">
        <v>37</v>
      </c>
      <c r="C31" s="18">
        <v>10</v>
      </c>
      <c r="D31" s="18">
        <v>327381</v>
      </c>
      <c r="E31" s="18">
        <v>327381</v>
      </c>
      <c r="F31" s="19">
        <f t="shared" si="0"/>
        <v>2.53320066659388</v>
      </c>
      <c r="G31" s="20">
        <f t="shared" si="1"/>
        <v>2.53320066659388</v>
      </c>
    </row>
    <row r="32" spans="1:7" s="13" customFormat="1" ht="25.5">
      <c r="A32" s="26" t="s">
        <v>38</v>
      </c>
      <c r="B32" s="27" t="s">
        <v>39</v>
      </c>
      <c r="C32" s="18"/>
      <c r="D32" s="18"/>
      <c r="E32" s="18"/>
      <c r="F32" s="19">
        <f t="shared" si="0"/>
        <v>0</v>
      </c>
      <c r="G32" s="20">
        <f t="shared" si="1"/>
        <v>0</v>
      </c>
    </row>
    <row r="33" spans="1:7" s="13" customFormat="1" ht="23.25" customHeight="1">
      <c r="A33" s="26"/>
      <c r="B33" s="9" t="s">
        <v>40</v>
      </c>
      <c r="C33" s="18">
        <f>SUM(C24:C32)</f>
        <v>22</v>
      </c>
      <c r="D33" s="18">
        <f>SUM(D24:D32)</f>
        <v>820529</v>
      </c>
      <c r="E33" s="18">
        <f>SUM(E24:E32)</f>
        <v>820529</v>
      </c>
      <c r="F33" s="19">
        <f t="shared" si="0"/>
        <v>6.3490691572192945</v>
      </c>
      <c r="G33" s="20">
        <f t="shared" si="1"/>
        <v>6.3490691572192945</v>
      </c>
    </row>
    <row r="34" spans="1:7" s="13" customFormat="1" ht="25.5" customHeight="1">
      <c r="A34" s="16">
        <v>-2</v>
      </c>
      <c r="B34" s="21" t="s">
        <v>41</v>
      </c>
      <c r="C34" s="40"/>
      <c r="D34" s="40"/>
      <c r="E34" s="40"/>
      <c r="F34" s="19">
        <f t="shared" si="0"/>
        <v>0</v>
      </c>
      <c r="G34" s="20">
        <f t="shared" si="1"/>
        <v>0</v>
      </c>
    </row>
    <row r="35" spans="1:7" s="13" customFormat="1" ht="24.75" customHeight="1">
      <c r="A35" s="26" t="s">
        <v>4</v>
      </c>
      <c r="B35" s="27" t="s">
        <v>5</v>
      </c>
      <c r="C35" s="18">
        <v>537</v>
      </c>
      <c r="D35" s="18">
        <v>399494</v>
      </c>
      <c r="E35" s="18">
        <v>399494</v>
      </c>
      <c r="F35" s="19">
        <f t="shared" si="0"/>
        <v>3.091194868059709</v>
      </c>
      <c r="G35" s="20">
        <f t="shared" si="1"/>
        <v>3.091194868059709</v>
      </c>
    </row>
    <row r="36" spans="1:7" s="13" customFormat="1" ht="12.75">
      <c r="A36" s="81" t="s">
        <v>3</v>
      </c>
      <c r="B36" s="41" t="s">
        <v>71</v>
      </c>
      <c r="C36" s="42"/>
      <c r="D36" s="42"/>
      <c r="E36" s="42"/>
      <c r="F36" s="19">
        <f t="shared" si="0"/>
        <v>0</v>
      </c>
      <c r="G36" s="20">
        <f t="shared" si="1"/>
        <v>0</v>
      </c>
    </row>
    <row r="37" spans="1:10" s="13" customFormat="1" ht="51">
      <c r="A37" s="82"/>
      <c r="B37" s="43" t="s">
        <v>91</v>
      </c>
      <c r="C37" s="18">
        <v>51966</v>
      </c>
      <c r="D37" s="18">
        <v>1606826</v>
      </c>
      <c r="E37" s="18">
        <v>1606618</v>
      </c>
      <c r="F37" s="19">
        <f t="shared" si="0"/>
        <v>12.43325878502533</v>
      </c>
      <c r="G37" s="20">
        <f t="shared" si="1"/>
        <v>12.43325878502533</v>
      </c>
      <c r="H37" s="13">
        <f>D37-E37</f>
        <v>208</v>
      </c>
      <c r="I37" s="13">
        <v>196</v>
      </c>
      <c r="J37" s="13">
        <f>H37-I37</f>
        <v>12</v>
      </c>
    </row>
    <row r="38" spans="1:7" s="13" customFormat="1" ht="51">
      <c r="A38" s="83"/>
      <c r="B38" s="44" t="s">
        <v>92</v>
      </c>
      <c r="C38" s="18">
        <v>4</v>
      </c>
      <c r="D38" s="18">
        <v>87050</v>
      </c>
      <c r="E38" s="18">
        <v>87050</v>
      </c>
      <c r="F38" s="19">
        <f t="shared" si="0"/>
        <v>0.6735733534536129</v>
      </c>
      <c r="G38" s="20">
        <f t="shared" si="1"/>
        <v>0.6735733534536129</v>
      </c>
    </row>
    <row r="39" spans="1:7" s="13" customFormat="1" ht="12.75">
      <c r="A39" s="26" t="s">
        <v>20</v>
      </c>
      <c r="B39" s="31" t="s">
        <v>95</v>
      </c>
      <c r="C39" s="30"/>
      <c r="D39" s="30"/>
      <c r="E39" s="30">
        <v>0</v>
      </c>
      <c r="F39" s="19">
        <f t="shared" si="0"/>
        <v>0</v>
      </c>
      <c r="G39" s="20">
        <f t="shared" si="1"/>
        <v>0</v>
      </c>
    </row>
    <row r="40" spans="1:7" s="13" customFormat="1" ht="12.75">
      <c r="A40" s="26"/>
      <c r="B40" s="31" t="s">
        <v>96</v>
      </c>
      <c r="C40" s="30">
        <v>127</v>
      </c>
      <c r="D40" s="30">
        <v>49030</v>
      </c>
      <c r="E40" s="30">
        <v>49030</v>
      </c>
      <c r="F40" s="19">
        <f t="shared" si="0"/>
        <v>0.3793831306126438</v>
      </c>
      <c r="G40" s="20">
        <f t="shared" si="1"/>
        <v>0.3793831306126438</v>
      </c>
    </row>
    <row r="41" spans="1:7" s="13" customFormat="1" ht="12.75">
      <c r="A41" s="32"/>
      <c r="B41" s="45" t="s">
        <v>97</v>
      </c>
      <c r="C41" s="30"/>
      <c r="D41" s="30"/>
      <c r="E41" s="30"/>
      <c r="F41" s="19">
        <f t="shared" si="0"/>
        <v>0</v>
      </c>
      <c r="G41" s="20">
        <f t="shared" si="1"/>
        <v>0</v>
      </c>
    </row>
    <row r="42" spans="1:7" s="13" customFormat="1" ht="12.75">
      <c r="A42" s="32"/>
      <c r="B42" s="45" t="s">
        <v>79</v>
      </c>
      <c r="C42" s="30"/>
      <c r="D42" s="30"/>
      <c r="E42" s="30"/>
      <c r="F42" s="19">
        <f t="shared" si="0"/>
        <v>0</v>
      </c>
      <c r="G42" s="20">
        <f t="shared" si="1"/>
        <v>0</v>
      </c>
    </row>
    <row r="43" spans="1:7" s="13" customFormat="1" ht="12.75">
      <c r="A43" s="26"/>
      <c r="B43" s="31" t="s">
        <v>98</v>
      </c>
      <c r="C43" s="30"/>
      <c r="D43" s="30"/>
      <c r="E43" s="30"/>
      <c r="F43" s="19"/>
      <c r="G43" s="20"/>
    </row>
    <row r="44" spans="1:7" s="13" customFormat="1" ht="25.5">
      <c r="A44" s="26"/>
      <c r="B44" s="31" t="s">
        <v>100</v>
      </c>
      <c r="C44" s="30">
        <v>185</v>
      </c>
      <c r="D44" s="30">
        <v>22972</v>
      </c>
      <c r="E44" s="30">
        <v>22972</v>
      </c>
      <c r="F44" s="19">
        <f aca="true" t="shared" si="2" ref="F44:F52">IF($D$52&gt;0,D44/$D$52*100,0)</f>
        <v>0.17775217777755767</v>
      </c>
      <c r="G44" s="20">
        <f aca="true" t="shared" si="3" ref="G44:G52">IF($D$52&gt;0,D44/$D$52*100,0)</f>
        <v>0.17775217777755767</v>
      </c>
    </row>
    <row r="45" spans="1:7" s="13" customFormat="1" ht="25.5">
      <c r="A45" s="26"/>
      <c r="B45" s="31" t="s">
        <v>101</v>
      </c>
      <c r="C45" s="30">
        <v>2</v>
      </c>
      <c r="D45" s="30">
        <v>115</v>
      </c>
      <c r="E45" s="30">
        <v>115</v>
      </c>
      <c r="F45" s="19">
        <f t="shared" si="2"/>
        <v>0.0008898441774516426</v>
      </c>
      <c r="G45" s="20">
        <f t="shared" si="3"/>
        <v>0.0008898441774516426</v>
      </c>
    </row>
    <row r="46" spans="1:7" s="13" customFormat="1" ht="12.75">
      <c r="A46" s="26"/>
      <c r="B46" s="31" t="s">
        <v>102</v>
      </c>
      <c r="C46" s="30">
        <v>2</v>
      </c>
      <c r="D46" s="30">
        <v>8250</v>
      </c>
      <c r="E46" s="30">
        <v>8250</v>
      </c>
      <c r="F46" s="19">
        <f t="shared" si="2"/>
        <v>0.06383664751283523</v>
      </c>
      <c r="G46" s="20">
        <f t="shared" si="3"/>
        <v>0.06383664751283523</v>
      </c>
    </row>
    <row r="47" spans="1:7" s="13" customFormat="1" ht="12.75">
      <c r="A47" s="26"/>
      <c r="B47" s="31" t="s">
        <v>108</v>
      </c>
      <c r="C47" s="30">
        <v>6</v>
      </c>
      <c r="D47" s="30">
        <v>930</v>
      </c>
      <c r="E47" s="30">
        <v>930</v>
      </c>
      <c r="F47" s="19">
        <f t="shared" si="2"/>
        <v>0.007196131174174154</v>
      </c>
      <c r="G47" s="20">
        <f t="shared" si="3"/>
        <v>0.007196131174174154</v>
      </c>
    </row>
    <row r="48" spans="1:7" s="13" customFormat="1" ht="12.75">
      <c r="A48" s="26"/>
      <c r="B48" s="9" t="s">
        <v>42</v>
      </c>
      <c r="C48" s="18">
        <f>SUM(C34:C47)</f>
        <v>52829</v>
      </c>
      <c r="D48" s="18">
        <f>SUM(D34:D47)</f>
        <v>2174667</v>
      </c>
      <c r="E48" s="18">
        <f>SUM(E34:E47)</f>
        <v>2174459</v>
      </c>
      <c r="F48" s="19">
        <f>IF($D$52&gt;0,D48/$D$52*100,0)</f>
        <v>16.827084937793316</v>
      </c>
      <c r="G48" s="20">
        <f>IF($D$52&gt;0,D48/$D$52*100,0)</f>
        <v>16.827084937793316</v>
      </c>
    </row>
    <row r="49" spans="1:7" s="13" customFormat="1" ht="38.25">
      <c r="A49" s="26"/>
      <c r="B49" s="21" t="s">
        <v>43</v>
      </c>
      <c r="C49" s="18">
        <f>SUM(C48,C33)</f>
        <v>52851</v>
      </c>
      <c r="D49" s="18">
        <f>SUM(D48,D33)</f>
        <v>2995196</v>
      </c>
      <c r="E49" s="18">
        <f>SUM(E48,E33)</f>
        <v>2994988</v>
      </c>
      <c r="F49" s="19">
        <f>IF($D$52&gt;0,D49/$D$52*100,0)</f>
        <v>23.17615409501261</v>
      </c>
      <c r="G49" s="20">
        <f t="shared" si="3"/>
        <v>23.17615409501261</v>
      </c>
    </row>
    <row r="50" spans="1:7" s="13" customFormat="1" ht="12.75">
      <c r="A50" s="26"/>
      <c r="B50" s="21" t="s">
        <v>44</v>
      </c>
      <c r="C50" s="46">
        <f>SUM(C49,C23)</f>
        <v>52859</v>
      </c>
      <c r="D50" s="18">
        <f>SUM(D49,D23)</f>
        <v>12923611</v>
      </c>
      <c r="E50" s="18">
        <f>SUM(E49,E23)</f>
        <v>10011716</v>
      </c>
      <c r="F50" s="19">
        <f>IF($D$52&gt;0,D50/$D$52*100,0)</f>
        <v>100</v>
      </c>
      <c r="G50" s="20">
        <f t="shared" si="3"/>
        <v>100</v>
      </c>
    </row>
    <row r="51" spans="1:7" s="13" customFormat="1" ht="63.75">
      <c r="A51" s="16" t="s">
        <v>45</v>
      </c>
      <c r="B51" s="21" t="s">
        <v>46</v>
      </c>
      <c r="C51" s="46"/>
      <c r="D51" s="18"/>
      <c r="E51" s="18"/>
      <c r="F51" s="19">
        <f t="shared" si="2"/>
        <v>0</v>
      </c>
      <c r="G51" s="20">
        <f t="shared" si="3"/>
        <v>0</v>
      </c>
    </row>
    <row r="52" spans="1:7" s="13" customFormat="1" ht="16.5" customHeight="1">
      <c r="A52" s="26"/>
      <c r="B52" s="9" t="s">
        <v>47</v>
      </c>
      <c r="C52" s="46">
        <f>SUM(C50:C51)</f>
        <v>52859</v>
      </c>
      <c r="D52" s="18">
        <f>SUM(D50:D51)</f>
        <v>12923611</v>
      </c>
      <c r="E52" s="18">
        <f>SUM(E50:E51)</f>
        <v>10011716</v>
      </c>
      <c r="F52" s="19">
        <f t="shared" si="2"/>
        <v>100</v>
      </c>
      <c r="G52" s="20">
        <f t="shared" si="3"/>
        <v>100</v>
      </c>
    </row>
    <row r="53" spans="1:7" s="13" customFormat="1" ht="26.25" customHeight="1">
      <c r="A53" s="84" t="s">
        <v>114</v>
      </c>
      <c r="B53" s="84"/>
      <c r="C53" s="84"/>
      <c r="D53" s="84"/>
      <c r="E53" s="84"/>
      <c r="F53" s="84"/>
      <c r="G53" s="84"/>
    </row>
    <row r="54" s="13" customFormat="1" ht="12.75">
      <c r="A54" s="47"/>
    </row>
    <row r="55" spans="1:2" ht="12.75">
      <c r="A55" s="48" t="s">
        <v>48</v>
      </c>
      <c r="B55" s="49" t="s">
        <v>72</v>
      </c>
    </row>
    <row r="56" spans="1:2" ht="12.75">
      <c r="A56" s="50"/>
      <c r="B56" s="49" t="s">
        <v>73</v>
      </c>
    </row>
    <row r="57" spans="1:7" ht="12.75">
      <c r="A57" s="35" t="s">
        <v>49</v>
      </c>
      <c r="B57" s="7" t="s">
        <v>50</v>
      </c>
      <c r="C57" s="51" t="s">
        <v>51</v>
      </c>
      <c r="D57" s="65" t="s">
        <v>52</v>
      </c>
      <c r="E57" s="80"/>
      <c r="F57" s="80"/>
      <c r="G57" s="80"/>
    </row>
    <row r="58" spans="1:7" s="13" customFormat="1" ht="25.5">
      <c r="A58" s="26">
        <v>1</v>
      </c>
      <c r="B58" s="52" t="s">
        <v>85</v>
      </c>
      <c r="C58" s="18">
        <v>6748992</v>
      </c>
      <c r="D58" s="78">
        <v>52.2222</v>
      </c>
      <c r="E58" s="78">
        <f aca="true" t="shared" si="4" ref="E58:G63">IF($D$52&gt;0,C58/$D$52*100,0)</f>
        <v>52.22218465102362</v>
      </c>
      <c r="F58" s="78">
        <f t="shared" si="4"/>
        <v>0.00040408365742361014</v>
      </c>
      <c r="G58" s="78">
        <f t="shared" si="4"/>
        <v>0.0004040835386566774</v>
      </c>
    </row>
    <row r="59" spans="1:7" s="13" customFormat="1" ht="25.5">
      <c r="A59" s="26">
        <v>2</v>
      </c>
      <c r="B59" s="52" t="s">
        <v>85</v>
      </c>
      <c r="C59" s="18">
        <v>2110000</v>
      </c>
      <c r="D59" s="78">
        <f aca="true" t="shared" si="5" ref="D59:D67">IF($D$52&gt;0,C59/$D$52*100,0)</f>
        <v>16.326706212373615</v>
      </c>
      <c r="E59" s="78">
        <f t="shared" si="4"/>
        <v>16.326706212373615</v>
      </c>
      <c r="F59" s="78">
        <f t="shared" si="4"/>
        <v>0.0001263323866090802</v>
      </c>
      <c r="G59" s="78">
        <f t="shared" si="4"/>
        <v>0.0001263323866090802</v>
      </c>
    </row>
    <row r="60" spans="1:7" s="13" customFormat="1" ht="25.5">
      <c r="A60" s="26">
        <f>+A59+1</f>
        <v>3</v>
      </c>
      <c r="B60" s="52" t="s">
        <v>81</v>
      </c>
      <c r="C60" s="18">
        <v>682931</v>
      </c>
      <c r="D60" s="78">
        <f t="shared" si="5"/>
        <v>5.284366730010675</v>
      </c>
      <c r="E60" s="78">
        <f t="shared" si="4"/>
        <v>5.284366730010675</v>
      </c>
      <c r="F60" s="78">
        <f t="shared" si="4"/>
        <v>4.0889243184514566E-05</v>
      </c>
      <c r="G60" s="78">
        <f t="shared" si="4"/>
        <v>4.0889243184514566E-05</v>
      </c>
    </row>
    <row r="61" spans="1:7" s="13" customFormat="1" ht="38.25">
      <c r="A61" s="26">
        <f>+A60+1</f>
        <v>4</v>
      </c>
      <c r="B61" s="52" t="s">
        <v>86</v>
      </c>
      <c r="C61" s="18">
        <v>267736</v>
      </c>
      <c r="D61" s="78">
        <f t="shared" si="5"/>
        <v>2.0716810495147215</v>
      </c>
      <c r="E61" s="78">
        <f t="shared" si="4"/>
        <v>2.0716810495147215</v>
      </c>
      <c r="F61" s="78">
        <f t="shared" si="4"/>
        <v>1.603020277780507E-05</v>
      </c>
      <c r="G61" s="78">
        <f t="shared" si="4"/>
        <v>1.603020277780507E-05</v>
      </c>
    </row>
    <row r="62" spans="1:7" s="13" customFormat="1" ht="25.5">
      <c r="A62" s="26">
        <f>+A61+1</f>
        <v>5</v>
      </c>
      <c r="B62" s="52" t="s">
        <v>87</v>
      </c>
      <c r="C62" s="18">
        <v>97000</v>
      </c>
      <c r="D62" s="78">
        <f t="shared" si="5"/>
        <v>0.7505642192418203</v>
      </c>
      <c r="E62" s="78">
        <f t="shared" si="4"/>
        <v>0.7505642192418203</v>
      </c>
      <c r="F62" s="78">
        <f t="shared" si="4"/>
        <v>5.807697393877146E-06</v>
      </c>
      <c r="G62" s="78">
        <f t="shared" si="4"/>
        <v>5.807697393877146E-06</v>
      </c>
    </row>
    <row r="63" spans="1:7" s="13" customFormat="1" ht="25.5">
      <c r="A63" s="26">
        <f>+A62+1</f>
        <v>6</v>
      </c>
      <c r="B63" s="52" t="s">
        <v>82</v>
      </c>
      <c r="C63" s="18">
        <v>21364</v>
      </c>
      <c r="D63" s="78">
        <f t="shared" si="5"/>
        <v>0.16530983484414688</v>
      </c>
      <c r="E63" s="78">
        <f t="shared" si="4"/>
        <v>0.16530983484414688</v>
      </c>
      <c r="F63" s="78">
        <f t="shared" si="4"/>
        <v>1.2791303827091894E-06</v>
      </c>
      <c r="G63" s="78">
        <f t="shared" si="4"/>
        <v>1.2791303827091894E-06</v>
      </c>
    </row>
    <row r="64" spans="1:7" s="13" customFormat="1" ht="25.5">
      <c r="A64" s="26">
        <v>7</v>
      </c>
      <c r="B64" s="52" t="s">
        <v>84</v>
      </c>
      <c r="C64" s="18">
        <v>196</v>
      </c>
      <c r="D64" s="78">
        <f t="shared" si="5"/>
        <v>0.001516603989395843</v>
      </c>
      <c r="E64" s="78">
        <f aca="true" t="shared" si="6" ref="E64:G65">IF($D$52&gt;0,C64/$D$52*100,0)</f>
        <v>0.001516603989395843</v>
      </c>
      <c r="F64" s="78">
        <f t="shared" si="6"/>
        <v>1.173514112577238E-08</v>
      </c>
      <c r="G64" s="78">
        <f t="shared" si="6"/>
        <v>1.173514112577238E-08</v>
      </c>
    </row>
    <row r="65" spans="1:7" s="13" customFormat="1" ht="25.5">
      <c r="A65" s="26">
        <v>8</v>
      </c>
      <c r="B65" s="52" t="s">
        <v>83</v>
      </c>
      <c r="C65" s="18">
        <v>196</v>
      </c>
      <c r="D65" s="78">
        <f>IF($D$52&gt;0,C65/$D$52*100,0)</f>
        <v>0.001516603989395843</v>
      </c>
      <c r="E65" s="78">
        <f t="shared" si="6"/>
        <v>0.001516603989395843</v>
      </c>
      <c r="F65" s="78">
        <f t="shared" si="6"/>
        <v>1.173514112577238E-08</v>
      </c>
      <c r="G65" s="78">
        <f t="shared" si="6"/>
        <v>1.173514112577238E-08</v>
      </c>
    </row>
    <row r="66" s="13" customFormat="1" ht="12.75"/>
    <row r="67" spans="1:7" s="13" customFormat="1" ht="12.75">
      <c r="A67" s="5" t="s">
        <v>53</v>
      </c>
      <c r="B67" s="7"/>
      <c r="C67" s="53">
        <f>SUM(C58:C65)</f>
        <v>9928415</v>
      </c>
      <c r="D67" s="85">
        <f t="shared" si="5"/>
        <v>76.8238459049874</v>
      </c>
      <c r="E67" s="85">
        <f>IF($D$52&gt;0,C67/$D$52*100,0)</f>
        <v>76.8238459049874</v>
      </c>
      <c r="F67" s="85">
        <f>IF($D$52&gt;0,D67/$D$52*100,0)</f>
        <v>0.0005944456692869151</v>
      </c>
      <c r="G67" s="85">
        <f>IF($D$52&gt;0,E67/$D$52*100,0)</f>
        <v>0.0005944456692869151</v>
      </c>
    </row>
    <row r="68" s="13" customFormat="1" ht="12.75">
      <c r="A68" s="54"/>
    </row>
    <row r="69" spans="1:2" ht="12.75">
      <c r="A69" s="48" t="s">
        <v>54</v>
      </c>
      <c r="B69" s="49" t="s">
        <v>72</v>
      </c>
    </row>
    <row r="70" spans="1:2" ht="12.75">
      <c r="A70" s="50"/>
      <c r="B70" s="49" t="s">
        <v>74</v>
      </c>
    </row>
    <row r="71" spans="1:7" ht="25.5">
      <c r="A71" s="35" t="s">
        <v>49</v>
      </c>
      <c r="B71" s="51" t="s">
        <v>50</v>
      </c>
      <c r="C71" s="51" t="s">
        <v>51</v>
      </c>
      <c r="D71" s="65" t="s">
        <v>52</v>
      </c>
      <c r="E71" s="65"/>
      <c r="F71" s="65"/>
      <c r="G71" s="65"/>
    </row>
    <row r="72" spans="1:7" s="13" customFormat="1" ht="38.25">
      <c r="A72" s="26">
        <v>1</v>
      </c>
      <c r="B72" s="52" t="s">
        <v>103</v>
      </c>
      <c r="C72" s="46">
        <v>164200</v>
      </c>
      <c r="D72" s="79">
        <f>IF($D$52&gt;0,C72/$D$52*100,0)</f>
        <v>1.2705427298918235</v>
      </c>
      <c r="E72" s="79">
        <f aca="true" t="shared" si="7" ref="E72:G74">IF($D$52&gt;0,C72/$D$52*100,0)</f>
        <v>1.2705427298918235</v>
      </c>
      <c r="F72" s="79">
        <f t="shared" si="7"/>
        <v>9.83117435128482E-06</v>
      </c>
      <c r="G72" s="79">
        <f t="shared" si="7"/>
        <v>9.83117435128482E-06</v>
      </c>
    </row>
    <row r="73" spans="1:7" s="13" customFormat="1" ht="12.75">
      <c r="A73" s="26" t="s">
        <v>99</v>
      </c>
      <c r="B73" s="52"/>
      <c r="C73" s="46"/>
      <c r="D73" s="79">
        <f>IF($D$52&gt;0,C73/$D$52*100,0)</f>
        <v>0</v>
      </c>
      <c r="E73" s="79">
        <f t="shared" si="7"/>
        <v>0</v>
      </c>
      <c r="F73" s="79">
        <f t="shared" si="7"/>
        <v>0</v>
      </c>
      <c r="G73" s="79">
        <f t="shared" si="7"/>
        <v>0</v>
      </c>
    </row>
    <row r="74" spans="1:7" s="13" customFormat="1" ht="12.75">
      <c r="A74" s="5" t="s">
        <v>53</v>
      </c>
      <c r="B74" s="7"/>
      <c r="C74" s="55">
        <f>SUM(C72:C73)</f>
        <v>164200</v>
      </c>
      <c r="D74" s="66">
        <f>IF($D$52&gt;0,C74/$D$52*100,0)</f>
        <v>1.2705427298918235</v>
      </c>
      <c r="E74" s="66">
        <f t="shared" si="7"/>
        <v>1.2705427298918235</v>
      </c>
      <c r="F74" s="66">
        <f t="shared" si="7"/>
        <v>9.83117435128482E-06</v>
      </c>
      <c r="G74" s="66">
        <f t="shared" si="7"/>
        <v>9.83117435128482E-06</v>
      </c>
    </row>
    <row r="75" ht="12.75">
      <c r="A75" s="50"/>
    </row>
    <row r="76" spans="1:2" ht="12.75">
      <c r="A76" s="48" t="s">
        <v>55</v>
      </c>
      <c r="B76" s="49" t="s">
        <v>56</v>
      </c>
    </row>
    <row r="77" spans="1:9" ht="12.75">
      <c r="A77" s="50"/>
      <c r="H77" s="56"/>
      <c r="I77" s="56"/>
    </row>
    <row r="78" spans="1:9" ht="51">
      <c r="A78" s="35" t="s">
        <v>49</v>
      </c>
      <c r="B78" s="7" t="s">
        <v>50</v>
      </c>
      <c r="C78" s="51" t="s">
        <v>57</v>
      </c>
      <c r="D78" s="65" t="s">
        <v>58</v>
      </c>
      <c r="E78" s="65"/>
      <c r="F78" s="65"/>
      <c r="G78" s="65"/>
      <c r="H78" s="57" t="s">
        <v>104</v>
      </c>
      <c r="I78" s="58"/>
    </row>
    <row r="79" spans="1:9" s="13" customFormat="1" ht="25.5">
      <c r="A79" s="26">
        <v>1</v>
      </c>
      <c r="B79" s="52" t="s">
        <v>88</v>
      </c>
      <c r="C79" s="46">
        <v>6748992</v>
      </c>
      <c r="D79" s="79">
        <f aca="true" t="shared" si="8" ref="D79:D88">IF($D$52&gt;0,C79/$D$52*100,0)</f>
        <v>52.22218465102362</v>
      </c>
      <c r="E79" s="79">
        <f aca="true" t="shared" si="9" ref="E79:E87">IF($D$51&gt;0,C79/$D$51*100,0)</f>
        <v>0</v>
      </c>
      <c r="F79" s="79">
        <f aca="true" t="shared" si="10" ref="F79:F87">IF($D$51&gt;0,D79/$D$51*100,0)</f>
        <v>0</v>
      </c>
      <c r="G79" s="79">
        <f aca="true" t="shared" si="11" ref="G79:G87">IF($D$51&gt;0,E79/$D$51*100,0)</f>
        <v>0</v>
      </c>
      <c r="H79" s="59" t="s">
        <v>105</v>
      </c>
      <c r="I79" s="60"/>
    </row>
    <row r="80" spans="1:9" s="13" customFormat="1" ht="25.5">
      <c r="A80" s="26">
        <f>+A79+1</f>
        <v>2</v>
      </c>
      <c r="B80" s="52" t="s">
        <v>85</v>
      </c>
      <c r="C80" s="46">
        <v>2110000</v>
      </c>
      <c r="D80" s="79">
        <f t="shared" si="8"/>
        <v>16.326706212373615</v>
      </c>
      <c r="E80" s="79">
        <f t="shared" si="9"/>
        <v>0</v>
      </c>
      <c r="F80" s="79">
        <f t="shared" si="10"/>
        <v>0</v>
      </c>
      <c r="G80" s="79">
        <f t="shared" si="11"/>
        <v>0</v>
      </c>
      <c r="H80" s="59" t="s">
        <v>105</v>
      </c>
      <c r="I80" s="60"/>
    </row>
    <row r="81" spans="1:9" s="13" customFormat="1" ht="25.5">
      <c r="A81" s="26">
        <f aca="true" t="shared" si="12" ref="A81:A87">+A80+1</f>
        <v>3</v>
      </c>
      <c r="B81" s="52" t="s">
        <v>81</v>
      </c>
      <c r="C81" s="46">
        <v>682931</v>
      </c>
      <c r="D81" s="79">
        <f t="shared" si="8"/>
        <v>5.284366730010675</v>
      </c>
      <c r="E81" s="79">
        <f t="shared" si="9"/>
        <v>0</v>
      </c>
      <c r="F81" s="79">
        <f t="shared" si="10"/>
        <v>0</v>
      </c>
      <c r="G81" s="79">
        <f t="shared" si="11"/>
        <v>0</v>
      </c>
      <c r="H81" s="59" t="s">
        <v>105</v>
      </c>
      <c r="I81" s="60"/>
    </row>
    <row r="82" spans="1:9" s="13" customFormat="1" ht="38.25">
      <c r="A82" s="26">
        <f t="shared" si="12"/>
        <v>4</v>
      </c>
      <c r="B82" s="52" t="s">
        <v>86</v>
      </c>
      <c r="C82" s="46">
        <v>267736</v>
      </c>
      <c r="D82" s="79">
        <f t="shared" si="8"/>
        <v>2.0716810495147215</v>
      </c>
      <c r="E82" s="79">
        <f t="shared" si="9"/>
        <v>0</v>
      </c>
      <c r="F82" s="79">
        <f t="shared" si="10"/>
        <v>0</v>
      </c>
      <c r="G82" s="79">
        <f t="shared" si="11"/>
        <v>0</v>
      </c>
      <c r="H82" s="59" t="s">
        <v>105</v>
      </c>
      <c r="I82" s="60"/>
    </row>
    <row r="83" spans="1:9" s="13" customFormat="1" ht="25.5">
      <c r="A83" s="26">
        <f t="shared" si="12"/>
        <v>5</v>
      </c>
      <c r="B83" s="52" t="s">
        <v>87</v>
      </c>
      <c r="C83" s="46">
        <v>97000</v>
      </c>
      <c r="D83" s="79">
        <f t="shared" si="8"/>
        <v>0.7505642192418203</v>
      </c>
      <c r="E83" s="79">
        <f t="shared" si="9"/>
        <v>0</v>
      </c>
      <c r="F83" s="79">
        <f t="shared" si="10"/>
        <v>0</v>
      </c>
      <c r="G83" s="79">
        <f t="shared" si="11"/>
        <v>0</v>
      </c>
      <c r="H83" s="59" t="s">
        <v>105</v>
      </c>
      <c r="I83" s="60"/>
    </row>
    <row r="84" spans="1:9" s="13" customFormat="1" ht="25.5">
      <c r="A84" s="26">
        <f t="shared" si="12"/>
        <v>6</v>
      </c>
      <c r="B84" s="52" t="s">
        <v>82</v>
      </c>
      <c r="C84" s="46">
        <v>21364</v>
      </c>
      <c r="D84" s="79">
        <f t="shared" si="8"/>
        <v>0.16530983484414688</v>
      </c>
      <c r="E84" s="79">
        <f t="shared" si="9"/>
        <v>0</v>
      </c>
      <c r="F84" s="79">
        <f t="shared" si="10"/>
        <v>0</v>
      </c>
      <c r="G84" s="79">
        <f t="shared" si="11"/>
        <v>0</v>
      </c>
      <c r="H84" s="59" t="s">
        <v>105</v>
      </c>
      <c r="I84" s="60"/>
    </row>
    <row r="85" spans="1:9" s="13" customFormat="1" ht="25.5">
      <c r="A85" s="26">
        <f t="shared" si="12"/>
        <v>7</v>
      </c>
      <c r="B85" s="52" t="s">
        <v>83</v>
      </c>
      <c r="C85" s="46">
        <v>196</v>
      </c>
      <c r="D85" s="79">
        <f t="shared" si="8"/>
        <v>0.001516603989395843</v>
      </c>
      <c r="E85" s="79">
        <f t="shared" si="9"/>
        <v>0</v>
      </c>
      <c r="F85" s="79">
        <f t="shared" si="10"/>
        <v>0</v>
      </c>
      <c r="G85" s="79">
        <f t="shared" si="11"/>
        <v>0</v>
      </c>
      <c r="H85" s="59" t="s">
        <v>105</v>
      </c>
      <c r="I85" s="60"/>
    </row>
    <row r="86" spans="1:9" s="13" customFormat="1" ht="25.5">
      <c r="A86" s="26">
        <f t="shared" si="12"/>
        <v>8</v>
      </c>
      <c r="B86" s="52" t="s">
        <v>84</v>
      </c>
      <c r="C86" s="46">
        <v>196</v>
      </c>
      <c r="D86" s="79">
        <f t="shared" si="8"/>
        <v>0.001516603989395843</v>
      </c>
      <c r="E86" s="79">
        <f t="shared" si="9"/>
        <v>0</v>
      </c>
      <c r="F86" s="79">
        <f t="shared" si="10"/>
        <v>0</v>
      </c>
      <c r="G86" s="79">
        <f t="shared" si="11"/>
        <v>0</v>
      </c>
      <c r="H86" s="59" t="s">
        <v>105</v>
      </c>
      <c r="I86" s="60"/>
    </row>
    <row r="87" spans="1:9" s="13" customFormat="1" ht="25.5">
      <c r="A87" s="26">
        <f t="shared" si="12"/>
        <v>9</v>
      </c>
      <c r="B87" s="52" t="s">
        <v>89</v>
      </c>
      <c r="C87" s="46">
        <v>196</v>
      </c>
      <c r="D87" s="79">
        <f t="shared" si="8"/>
        <v>0.001516603989395843</v>
      </c>
      <c r="E87" s="79">
        <f t="shared" si="9"/>
        <v>0</v>
      </c>
      <c r="F87" s="79">
        <f t="shared" si="10"/>
        <v>0</v>
      </c>
      <c r="G87" s="79">
        <f t="shared" si="11"/>
        <v>0</v>
      </c>
      <c r="H87" s="59" t="s">
        <v>106</v>
      </c>
      <c r="I87" s="60"/>
    </row>
    <row r="88" spans="1:8" s="13" customFormat="1" ht="12.75">
      <c r="A88" s="5" t="s">
        <v>53</v>
      </c>
      <c r="B88" s="7"/>
      <c r="C88" s="55">
        <f>SUM(C78:C87)</f>
        <v>9928611</v>
      </c>
      <c r="D88" s="66">
        <f t="shared" si="8"/>
        <v>76.8253625089768</v>
      </c>
      <c r="E88" s="66">
        <f>IF($D$51&gt;0,C88/$D$51*100,0)</f>
        <v>0</v>
      </c>
      <c r="F88" s="66">
        <f>IF($D$51&gt;0,D88/$D$51*100,0)</f>
        <v>0</v>
      </c>
      <c r="G88" s="66">
        <f>IF($D$51&gt;0,E88/$D$51*100,0)</f>
        <v>0</v>
      </c>
      <c r="H88" s="42"/>
    </row>
    <row r="89" s="13" customFormat="1" ht="14.25" customHeight="1">
      <c r="A89" s="54"/>
    </row>
    <row r="90" spans="1:2" ht="12.75">
      <c r="A90" s="1" t="s">
        <v>59</v>
      </c>
      <c r="B90" s="61" t="s">
        <v>60</v>
      </c>
    </row>
    <row r="91" ht="12.75">
      <c r="A91" s="62"/>
    </row>
    <row r="92" spans="1:7" ht="63.75">
      <c r="A92" s="35" t="s">
        <v>49</v>
      </c>
      <c r="B92" s="51" t="s">
        <v>61</v>
      </c>
      <c r="C92" s="7" t="s">
        <v>62</v>
      </c>
      <c r="D92" s="51" t="s">
        <v>63</v>
      </c>
      <c r="E92" s="65" t="s">
        <v>64</v>
      </c>
      <c r="F92" s="65"/>
      <c r="G92" s="65"/>
    </row>
    <row r="93" spans="1:7" s="13" customFormat="1" ht="12.75">
      <c r="A93" s="26">
        <v>1</v>
      </c>
      <c r="B93" s="27"/>
      <c r="C93" s="52" t="s">
        <v>107</v>
      </c>
      <c r="D93" s="27"/>
      <c r="E93" s="67"/>
      <c r="F93" s="67"/>
      <c r="G93" s="67"/>
    </row>
    <row r="94" spans="1:7" s="13" customFormat="1" ht="12.75">
      <c r="A94" s="26">
        <v>2</v>
      </c>
      <c r="B94" s="27"/>
      <c r="C94" s="52"/>
      <c r="D94" s="27"/>
      <c r="E94" s="67"/>
      <c r="F94" s="67"/>
      <c r="G94" s="67"/>
    </row>
    <row r="95" spans="1:7" s="13" customFormat="1" ht="12.75">
      <c r="A95" s="5" t="s">
        <v>53</v>
      </c>
      <c r="B95" s="7"/>
      <c r="C95" s="27"/>
      <c r="D95" s="27"/>
      <c r="E95" s="67"/>
      <c r="F95" s="67"/>
      <c r="G95" s="67"/>
    </row>
    <row r="96" ht="12.75">
      <c r="A96" s="62"/>
    </row>
    <row r="97" spans="1:2" ht="12.75">
      <c r="A97" s="48" t="s">
        <v>65</v>
      </c>
      <c r="B97" s="49" t="s">
        <v>75</v>
      </c>
    </row>
    <row r="98" spans="1:2" ht="12.75">
      <c r="A98" s="50"/>
      <c r="B98" s="49" t="s">
        <v>76</v>
      </c>
    </row>
    <row r="99" spans="1:7" ht="51">
      <c r="A99" s="35" t="s">
        <v>49</v>
      </c>
      <c r="B99" s="51" t="s">
        <v>66</v>
      </c>
      <c r="C99" s="51" t="s">
        <v>61</v>
      </c>
      <c r="D99" s="7" t="s">
        <v>67</v>
      </c>
      <c r="E99" s="65" t="s">
        <v>64</v>
      </c>
      <c r="F99" s="65"/>
      <c r="G99" s="65"/>
    </row>
    <row r="100" spans="1:7" s="13" customFormat="1" ht="12.75">
      <c r="A100" s="26">
        <v>1</v>
      </c>
      <c r="B100" s="27"/>
      <c r="C100" s="27" t="s">
        <v>107</v>
      </c>
      <c r="D100" s="52"/>
      <c r="E100" s="67"/>
      <c r="F100" s="67"/>
      <c r="G100" s="67"/>
    </row>
    <row r="101" spans="1:7" s="13" customFormat="1" ht="12.75">
      <c r="A101" s="26">
        <v>2</v>
      </c>
      <c r="B101" s="27"/>
      <c r="C101" s="27"/>
      <c r="D101" s="52"/>
      <c r="E101" s="67"/>
      <c r="F101" s="67"/>
      <c r="G101" s="67"/>
    </row>
    <row r="102" spans="1:7" s="13" customFormat="1" ht="12.75">
      <c r="A102" s="5" t="s">
        <v>53</v>
      </c>
      <c r="B102" s="6"/>
      <c r="C102" s="7"/>
      <c r="D102" s="63"/>
      <c r="E102" s="67"/>
      <c r="F102" s="67"/>
      <c r="G102" s="67"/>
    </row>
    <row r="103" ht="12.75">
      <c r="A103" s="64" t="s">
        <v>68</v>
      </c>
    </row>
    <row r="104" ht="12.75">
      <c r="A104" s="64" t="s">
        <v>69</v>
      </c>
    </row>
    <row r="105" ht="12.75">
      <c r="A105" s="64" t="s">
        <v>70</v>
      </c>
    </row>
    <row r="107" spans="1:7" ht="12.75">
      <c r="A107" s="3" t="s">
        <v>113</v>
      </c>
      <c r="D107" s="68" t="s">
        <v>94</v>
      </c>
      <c r="E107" s="68"/>
      <c r="F107" s="68"/>
      <c r="G107" s="68"/>
    </row>
    <row r="108" ht="12.75">
      <c r="A108" s="3" t="s">
        <v>93</v>
      </c>
    </row>
    <row r="111" spans="4:7" ht="12.75">
      <c r="D111" s="68" t="s">
        <v>109</v>
      </c>
      <c r="E111" s="68"/>
      <c r="F111" s="68"/>
      <c r="G111" s="68"/>
    </row>
    <row r="112" spans="4:7" ht="12.75">
      <c r="D112" s="68" t="s">
        <v>110</v>
      </c>
      <c r="E112" s="68"/>
      <c r="F112" s="68"/>
      <c r="G112" s="68"/>
    </row>
  </sheetData>
  <mergeCells count="48">
    <mergeCell ref="B1:G1"/>
    <mergeCell ref="D85:G85"/>
    <mergeCell ref="D86:G86"/>
    <mergeCell ref="D87:G87"/>
    <mergeCell ref="D81:G81"/>
    <mergeCell ref="D82:G82"/>
    <mergeCell ref="D83:G83"/>
    <mergeCell ref="D84:G84"/>
    <mergeCell ref="D79:G79"/>
    <mergeCell ref="D80:G80"/>
    <mergeCell ref="D78:G78"/>
    <mergeCell ref="D74:G74"/>
    <mergeCell ref="D64:G64"/>
    <mergeCell ref="D73:G73"/>
    <mergeCell ref="D67:G67"/>
    <mergeCell ref="A36:A38"/>
    <mergeCell ref="D59:G59"/>
    <mergeCell ref="D60:G60"/>
    <mergeCell ref="A53:G53"/>
    <mergeCell ref="D61:G61"/>
    <mergeCell ref="D72:G72"/>
    <mergeCell ref="E6:E7"/>
    <mergeCell ref="F6:G6"/>
    <mergeCell ref="D71:G71"/>
    <mergeCell ref="D57:G57"/>
    <mergeCell ref="D58:G58"/>
    <mergeCell ref="D62:G62"/>
    <mergeCell ref="D63:G63"/>
    <mergeCell ref="D65:G65"/>
    <mergeCell ref="E100:G100"/>
    <mergeCell ref="E93:G93"/>
    <mergeCell ref="E94:G94"/>
    <mergeCell ref="A3:B3"/>
    <mergeCell ref="A6:A7"/>
    <mergeCell ref="B6:B7"/>
    <mergeCell ref="C6:C7"/>
    <mergeCell ref="C3:G3"/>
    <mergeCell ref="C4:G4"/>
    <mergeCell ref="D6:D7"/>
    <mergeCell ref="D111:G111"/>
    <mergeCell ref="D112:G112"/>
    <mergeCell ref="D107:G107"/>
    <mergeCell ref="E101:G101"/>
    <mergeCell ref="E102:G102"/>
    <mergeCell ref="E99:G99"/>
    <mergeCell ref="D88:G88"/>
    <mergeCell ref="E95:G95"/>
    <mergeCell ref="E92:G92"/>
  </mergeCells>
  <hyperlinks>
    <hyperlink ref="F7" location="_ftn1" display="_ftn1"/>
    <hyperlink ref="B8" location="_ftn2" display="_ftn2"/>
    <hyperlink ref="B24" location="_ftn3" display="_ftn3"/>
    <hyperlink ref="A103" location="_ftnref1" display="_ftnref1"/>
    <hyperlink ref="A104" location="_ftnref2" display="_ftnref2"/>
    <hyperlink ref="A105" location="_ftnref3" display="_ftnref3"/>
  </hyperlinks>
  <printOptions/>
  <pageMargins left="0.5" right="0.5" top="2" bottom="0.5" header="0.32" footer="0.5"/>
  <pageSetup horizontalDpi="300" verticalDpi="300" orientation="portrait" scale="84" r:id="rId1"/>
  <rowBreaks count="3" manualBreakCount="3">
    <brk id="23" max="255" man="1"/>
    <brk id="53" max="255" man="1"/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taril</cp:lastModifiedBy>
  <cp:lastPrinted>2008-10-11T09:39:46Z</cp:lastPrinted>
  <dcterms:created xsi:type="dcterms:W3CDTF">2006-05-20T11:24:16Z</dcterms:created>
  <dcterms:modified xsi:type="dcterms:W3CDTF">2009-01-08T05:43:26Z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