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55" activeTab="0"/>
  </bookViews>
  <sheets>
    <sheet name="POST" sheetId="1" r:id="rId1"/>
  </sheets>
  <definedNames>
    <definedName name="_ftn1" localSheetId="0">'POST'!$A$108</definedName>
    <definedName name="_ftn2" localSheetId="0">'POST'!$A$109</definedName>
    <definedName name="_ftn3" localSheetId="0">'POST'!$A$110</definedName>
    <definedName name="_ftnref1" localSheetId="0">'POST'!$F$7</definedName>
    <definedName name="_ftnref2" localSheetId="0">'POST'!$B$9</definedName>
    <definedName name="_ftnref3" localSheetId="0">'POST'!$B$25</definedName>
    <definedName name="_xlnm.Print_Area" localSheetId="0">'POST'!$A$1:$I$117</definedName>
  </definedNames>
  <calcPr fullCalcOnLoad="1"/>
</workbook>
</file>

<file path=xl/sharedStrings.xml><?xml version="1.0" encoding="utf-8"?>
<sst xmlns="http://schemas.openxmlformats.org/spreadsheetml/2006/main" count="183" uniqueCount="133">
  <si>
    <t>Total shareholding as a percentage of total number of shares</t>
  </si>
  <si>
    <t>As a percentage of (A+B+C)</t>
  </si>
  <si>
    <t>(A)</t>
  </si>
  <si>
    <t>(b)</t>
  </si>
  <si>
    <t>(a)</t>
  </si>
  <si>
    <t>Bodies Corporate</t>
  </si>
  <si>
    <t>(d)</t>
  </si>
  <si>
    <t>(I)(a)</t>
  </si>
  <si>
    <t>Name of the Company:</t>
  </si>
  <si>
    <t>Quarter ended:</t>
  </si>
  <si>
    <t>Cate-gory code</t>
  </si>
  <si>
    <t>Category of shareholder</t>
  </si>
  <si>
    <t>Number of shareholders</t>
  </si>
  <si>
    <t xml:space="preserve">Total number of shares </t>
  </si>
  <si>
    <t>Number of shares held in dematerialized form</t>
  </si>
  <si>
    <t>As a percentage of (A+B)[1]</t>
  </si>
  <si>
    <t xml:space="preserve">Shareholding of Promoter and Promoter Group[2] </t>
  </si>
  <si>
    <t xml:space="preserve">Indian </t>
  </si>
  <si>
    <t>Individuals/ Hindu Undivided Family</t>
  </si>
  <si>
    <t>Central Government/ State Government(s)</t>
  </si>
  <si>
    <t>(c)</t>
  </si>
  <si>
    <t>Financial Institutions/ Banks</t>
  </si>
  <si>
    <t>(e)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</si>
  <si>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</si>
  <si>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</si>
  <si>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</si>
  <si>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</si>
  <si>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</si>
  <si>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</si>
  <si>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</si>
  <si>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>(B)</t>
  </si>
  <si>
    <t xml:space="preserve">Public shareholding[3]  </t>
  </si>
  <si>
    <t xml:space="preserve">Institutions </t>
  </si>
  <si>
    <t>Mutual Funds/ UTI</t>
  </si>
  <si>
    <t>Venture Capital Funds</t>
  </si>
  <si>
    <t>Insurance Companies</t>
  </si>
  <si>
    <t>(f)</t>
  </si>
  <si>
    <t>Foreign Institutional Investors</t>
  </si>
  <si>
    <t>(g)</t>
  </si>
  <si>
    <t>Foreign Venture Capital Investors</t>
  </si>
  <si>
    <t xml:space="preserve">Sub-Total (B)(1) </t>
  </si>
  <si>
    <t>Non-institutions</t>
  </si>
  <si>
    <t xml:space="preserve">Sub-Total (B)(2)  </t>
  </si>
  <si>
    <t>Total Public Shareholding (B)= (B)(1)+(B)(2)</t>
  </si>
  <si>
    <t>TOTAL  (A)+(B)</t>
  </si>
  <si>
    <t>(C)</t>
  </si>
  <si>
    <t xml:space="preserve">Shares held by Custodians and  against which Depository Receipts have been issued </t>
  </si>
  <si>
    <t>GRAND TOTAL  (A)+(B)+(C)</t>
  </si>
  <si>
    <t>(I)(b)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</si>
  <si>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</si>
  <si>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</si>
  <si>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</si>
  <si>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</si>
  <si>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</si>
  <si>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(I)(c)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</si>
  <si>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</si>
  <si>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</si>
  <si>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</si>
  <si>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</si>
  <si>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</si>
  <si>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</si>
  <si>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</si>
  <si>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</si>
  <si>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</si>
  <si>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</si>
  <si>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</si>
  <si>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Name of the DR Holder</t>
  </si>
  <si>
    <t xml:space="preserve">Number of shares underlying outstanding DRs </t>
  </si>
  <si>
    <t xml:space="preserve">[1] For determining public shareholding for the purpose of Clause 40A. </t>
  </si>
  <si>
    <t xml:space="preserve">[2] For definitions of “Promoter” and “Promoter Group", refer to Clause 40A. </t>
  </si>
  <si>
    <t>[3] For definitions of “Public Shareholding”, refer to Clause 40A.</t>
  </si>
  <si>
    <t xml:space="preserve">Individuals </t>
  </si>
  <si>
    <t>Statement showing Shareholding of persons belonging to the category</t>
  </si>
  <si>
    <t>“Promoter and Promoter Group”</t>
  </si>
  <si>
    <t>“Public” and holding more than 1% of the total number of shares</t>
  </si>
  <si>
    <t>Statement showing Holding of Depository Receipts (DRs), where</t>
  </si>
  <si>
    <t xml:space="preserve">underlying shares are in excess of 1% of the total number of shares </t>
  </si>
  <si>
    <t>Any Other           (specify)</t>
  </si>
  <si>
    <t>Promoter Companies</t>
  </si>
  <si>
    <t>3. Office Bearers</t>
  </si>
  <si>
    <t>TRANSFORMERS AND RECTIFIERS (INDIA) LIMITED</t>
  </si>
  <si>
    <t>JITENDRA UJAMSHI MAMTORA (HUF)</t>
  </si>
  <si>
    <t>JANKI JITENDRA MAMTORA</t>
  </si>
  <si>
    <t>BIPIN UJAMSHI MAMTORA</t>
  </si>
  <si>
    <t>DILIP UJAMSHI MAMTORA</t>
  </si>
  <si>
    <t>JITENDRA UJAMSHI MAMTORA</t>
  </si>
  <si>
    <t>KARUNABEN JITENDRA MAMTORA</t>
  </si>
  <si>
    <t>SATYEN JITENDRA MAMTORA</t>
  </si>
  <si>
    <t>JITENDRA UJAMSI MAMTORA</t>
  </si>
  <si>
    <t>Scrip Code: 532928</t>
  </si>
  <si>
    <r>
      <t>i.</t>
    </r>
    <r>
      <rPr>
        <sz val="10"/>
        <rFont val="Times New Roman"/>
        <family val="1"/>
      </rPr>
      <t>    Individual shareholders holding nominal share capital up to Rs. 1 lakh.</t>
    </r>
  </si>
  <si>
    <r>
      <t>ii.</t>
    </r>
    <r>
      <rPr>
        <sz val="10"/>
        <rFont val="Times New Roman"/>
        <family val="1"/>
      </rPr>
      <t>  Individual shareholders holding nominal share capital in excess of Rs. 1 lakh.</t>
    </r>
  </si>
  <si>
    <t xml:space="preserve">Place  : Ahmedabad </t>
  </si>
  <si>
    <t>For Transformers and Rectifiers (India) Limited</t>
  </si>
  <si>
    <t xml:space="preserve">Any Other </t>
  </si>
  <si>
    <t>1. Clearing Member</t>
  </si>
  <si>
    <t>2. Market Maker</t>
  </si>
  <si>
    <t>4. Foreign Nationals</t>
  </si>
  <si>
    <t xml:space="preserve"> </t>
  </si>
  <si>
    <t>5. Overseas Bodies Corporates</t>
  </si>
  <si>
    <t xml:space="preserve">6. Directors/Relatives </t>
  </si>
  <si>
    <t>MERRILL LYNCH CAPITAL MARKETS ESPANA S.A. S.V.</t>
  </si>
  <si>
    <t>Category of Shareholders (Promoter /Public)</t>
  </si>
  <si>
    <t>Promoter</t>
  </si>
  <si>
    <t>N.A.</t>
  </si>
  <si>
    <t>7. Trusts</t>
  </si>
  <si>
    <t xml:space="preserve">Shareholding Pattern under Clause 35 </t>
  </si>
  <si>
    <t>Shares Pledged or otherwise encumbered</t>
  </si>
  <si>
    <t>As a percentage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</si>
  <si>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</si>
  <si>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</si>
  <si>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</si>
  <si>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</si>
  <si>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</si>
  <si>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</si>
  <si>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</si>
  <si>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</si>
  <si>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 = (VIII)/(IV)*100</t>
  </si>
  <si>
    <t>SBI TAX ADVANTAGE FUND - SERIES I</t>
  </si>
  <si>
    <t xml:space="preserve"> - Non Resident Indians (Repeat)</t>
  </si>
  <si>
    <t xml:space="preserve"> - Non Resident Indians (Non Repeat)</t>
  </si>
  <si>
    <t>Total Shares Held</t>
  </si>
  <si>
    <t>Number</t>
  </si>
  <si>
    <t xml:space="preserve">As a % of grand total (A)+(B)+(C) </t>
  </si>
  <si>
    <t>As a percentage of grand total (A+B+C) of sub-clause (I) (a)</t>
  </si>
  <si>
    <t>Name of the shareholders</t>
  </si>
  <si>
    <t>Total</t>
  </si>
  <si>
    <t>(VI) = (V)/(III)*100</t>
  </si>
  <si>
    <t>Jitendra Mamtora</t>
  </si>
  <si>
    <t>Chairman and Managing Director</t>
  </si>
  <si>
    <t>AS ON 30-06-2010</t>
  </si>
  <si>
    <t>Note : TOTAL FOREIGN SHAREHOLDING IS 210121 EQUITY SHARES REPRESENTING 1.63% OF THE TOTAL EQUITY SHARE CAPITAL OF THE COMPANY. THE COMPANY HAS NOT ISSUED ANY ADR/GDR.</t>
  </si>
  <si>
    <t>Date  : 09.07.2010.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</si>
</sst>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"/>
    <numFmt numFmtId="182" formatCode="0.0"/>
    <numFmt numFmtId="183" formatCode="_(* #,##0.000_);_(* \(#,##0.000\);_(* &quot;-&quot;??_);_(@_)"/>
    <numFmt numFmtId="184" formatCode="_(* #,##0.0000_);_(* \(#,##0.00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Fill="1" applyAlignment="1">
      <alignment horizontal="left" indent="7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top"/>
    </xf>
    <xf numFmtId="0" fontId="1" fillId="0" borderId="4" xfId="2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75" fontId="5" fillId="0" borderId="4" xfId="0" applyNumberFormat="1" applyFont="1" applyFill="1" applyBorder="1" applyAlignment="1">
      <alignment vertical="top"/>
    </xf>
    <xf numFmtId="175" fontId="5" fillId="0" borderId="6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vertical="justify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center" vertical="top"/>
    </xf>
    <xf numFmtId="0" fontId="1" fillId="0" borderId="6" xfId="20" applyFont="1" applyFill="1" applyBorder="1" applyAlignment="1">
      <alignment horizontal="justify" vertical="top" wrapText="1"/>
    </xf>
    <xf numFmtId="0" fontId="5" fillId="0" borderId="6" xfId="0" applyFont="1" applyFill="1" applyBorder="1" applyAlignment="1">
      <alignment vertical="top"/>
    </xf>
    <xf numFmtId="175" fontId="5" fillId="0" borderId="6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justify" vertical="top"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justify" vertical="top" wrapText="1"/>
    </xf>
    <xf numFmtId="0" fontId="0" fillId="0" borderId="4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justify" vertical="top"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 indent="7"/>
    </xf>
    <xf numFmtId="0" fontId="4" fillId="0" borderId="0" xfId="0" applyFont="1" applyFill="1" applyAlignment="1">
      <alignment horizontal="left" indent="2"/>
    </xf>
    <xf numFmtId="0" fontId="5" fillId="0" borderId="4" xfId="0" applyFont="1" applyFill="1" applyBorder="1" applyAlignment="1">
      <alignment horizontal="center" vertical="top" wrapText="1"/>
    </xf>
    <xf numFmtId="0" fontId="1" fillId="0" borderId="0" xfId="20" applyFont="1" applyFill="1" applyAlignment="1">
      <alignment/>
    </xf>
    <xf numFmtId="0" fontId="3" fillId="0" borderId="7" xfId="0" applyFont="1" applyFill="1" applyBorder="1" applyAlignment="1">
      <alignment horizontal="center" vertical="top" wrapText="1"/>
    </xf>
    <xf numFmtId="0" fontId="1" fillId="0" borderId="8" xfId="20" applyFont="1" applyFill="1" applyBorder="1" applyAlignment="1">
      <alignment horizontal="center" vertical="top" wrapText="1"/>
    </xf>
    <xf numFmtId="175" fontId="5" fillId="0" borderId="5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2" fontId="5" fillId="0" borderId="6" xfId="0" applyNumberFormat="1" applyFont="1" applyFill="1" applyBorder="1" applyAlignment="1">
      <alignment vertical="top" wrapText="1"/>
    </xf>
    <xf numFmtId="1" fontId="5" fillId="0" borderId="6" xfId="0" applyNumberFormat="1" applyFont="1" applyFill="1" applyBorder="1" applyAlignment="1">
      <alignment vertical="top" wrapText="1"/>
    </xf>
    <xf numFmtId="175" fontId="5" fillId="0" borderId="6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center" wrapText="1"/>
    </xf>
    <xf numFmtId="175" fontId="5" fillId="0" borderId="4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justify" wrapText="1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justify" wrapText="1"/>
    </xf>
    <xf numFmtId="0" fontId="6" fillId="0" borderId="6" xfId="0" applyFont="1" applyFill="1" applyBorder="1" applyAlignment="1">
      <alignment horizontal="right" vertical="justify" wrapText="1"/>
    </xf>
    <xf numFmtId="0" fontId="5" fillId="0" borderId="6" xfId="0" applyFont="1" applyFill="1" applyBorder="1" applyAlignment="1">
      <alignment horizontal="justify" vertical="top"/>
    </xf>
    <xf numFmtId="184" fontId="6" fillId="0" borderId="6" xfId="15" applyNumberFormat="1" applyFont="1" applyFill="1" applyBorder="1" applyAlignment="1">
      <alignment horizontal="right" vertical="justify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 wrapText="1"/>
    </xf>
    <xf numFmtId="175" fontId="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1" fontId="0" fillId="0" borderId="6" xfId="0" applyNumberFormat="1" applyFont="1" applyFill="1" applyBorder="1" applyAlignment="1">
      <alignment/>
    </xf>
    <xf numFmtId="2" fontId="5" fillId="0" borderId="4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justify" vertical="top"/>
    </xf>
    <xf numFmtId="0" fontId="6" fillId="0" borderId="0" xfId="0" applyFont="1" applyFill="1" applyAlignment="1">
      <alignment/>
    </xf>
    <xf numFmtId="175" fontId="6" fillId="0" borderId="2" xfId="0" applyNumberFormat="1" applyFont="1" applyFill="1" applyBorder="1" applyAlignment="1">
      <alignment horizontal="center" vertical="top"/>
    </xf>
    <xf numFmtId="175" fontId="6" fillId="0" borderId="1" xfId="0" applyNumberFormat="1" applyFont="1" applyFill="1" applyBorder="1" applyAlignment="1">
      <alignment horizontal="center" vertical="top"/>
    </xf>
    <xf numFmtId="175" fontId="0" fillId="0" borderId="6" xfId="0" applyNumberFormat="1" applyFont="1" applyFill="1" applyBorder="1" applyAlignment="1">
      <alignment horizontal="center"/>
    </xf>
    <xf numFmtId="175" fontId="6" fillId="0" borderId="6" xfId="0" applyNumberFormat="1" applyFont="1" applyFill="1" applyBorder="1" applyAlignment="1">
      <alignment horizontal="center" vertical="justify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justify" wrapText="1"/>
    </xf>
    <xf numFmtId="0" fontId="6" fillId="0" borderId="3" xfId="0" applyFont="1" applyFill="1" applyBorder="1" applyAlignment="1">
      <alignment horizontal="left" vertical="justify" wrapText="1"/>
    </xf>
    <xf numFmtId="0" fontId="6" fillId="0" borderId="1" xfId="0" applyFont="1" applyFill="1" applyBorder="1" applyAlignment="1">
      <alignment horizontal="left" vertical="justify" wrapText="1"/>
    </xf>
    <xf numFmtId="0" fontId="5" fillId="0" borderId="6" xfId="0" applyFont="1" applyFill="1" applyBorder="1" applyAlignment="1">
      <alignment horizontal="center" vertical="top" wrapText="1"/>
    </xf>
    <xf numFmtId="175" fontId="3" fillId="0" borderId="6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175" fontId="5" fillId="0" borderId="6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showZeros="0" tabSelected="1" view="pageBreakPreview" zoomScale="85" zoomScaleNormal="85" zoomScaleSheetLayoutView="85" workbookViewId="0" topLeftCell="A13">
      <selection activeCell="G25" sqref="G25"/>
    </sheetView>
  </sheetViews>
  <sheetFormatPr defaultColWidth="9.140625" defaultRowHeight="12.75"/>
  <cols>
    <col min="1" max="1" width="8.00390625" style="3" customWidth="1"/>
    <col min="2" max="2" width="19.00390625" style="3" customWidth="1"/>
    <col min="3" max="3" width="15.421875" style="3" customWidth="1"/>
    <col min="4" max="4" width="13.57421875" style="3" customWidth="1"/>
    <col min="5" max="5" width="13.8515625" style="3" customWidth="1"/>
    <col min="6" max="6" width="10.28125" style="3" customWidth="1"/>
    <col min="7" max="7" width="9.8515625" style="3" bestFit="1" customWidth="1"/>
    <col min="8" max="8" width="10.8515625" style="3" customWidth="1"/>
    <col min="9" max="9" width="13.140625" style="3" customWidth="1"/>
    <col min="10" max="10" width="9.140625" style="3" hidden="1" customWidth="1"/>
    <col min="11" max="16384" width="9.140625" style="3" customWidth="1"/>
  </cols>
  <sheetData>
    <row r="1" spans="1:7" ht="12.75">
      <c r="A1" s="1" t="s">
        <v>7</v>
      </c>
      <c r="B1" s="112" t="s">
        <v>106</v>
      </c>
      <c r="C1" s="112"/>
      <c r="D1" s="112"/>
      <c r="E1" s="112"/>
      <c r="F1" s="112"/>
      <c r="G1" s="112"/>
    </row>
    <row r="2" ht="12.75">
      <c r="A2" s="2"/>
    </row>
    <row r="3" spans="1:9" ht="31.5" customHeight="1">
      <c r="A3" s="114" t="s">
        <v>8</v>
      </c>
      <c r="B3" s="114"/>
      <c r="C3" s="106" t="s">
        <v>80</v>
      </c>
      <c r="D3" s="106"/>
      <c r="E3" s="106"/>
      <c r="F3" s="106"/>
      <c r="G3" s="106"/>
      <c r="H3" s="106"/>
      <c r="I3" s="106"/>
    </row>
    <row r="4" spans="1:9" ht="38.25">
      <c r="A4" s="71" t="s">
        <v>89</v>
      </c>
      <c r="B4" s="70" t="s">
        <v>9</v>
      </c>
      <c r="C4" s="106" t="s">
        <v>130</v>
      </c>
      <c r="D4" s="106"/>
      <c r="E4" s="106"/>
      <c r="F4" s="106"/>
      <c r="G4" s="106"/>
      <c r="H4" s="106"/>
      <c r="I4" s="106"/>
    </row>
    <row r="5" spans="1:9" s="10" customFormat="1" ht="12.75">
      <c r="A5" s="67"/>
      <c r="B5" s="68"/>
      <c r="C5" s="68"/>
      <c r="D5" s="68"/>
      <c r="E5" s="68"/>
      <c r="F5" s="68"/>
      <c r="G5" s="69"/>
      <c r="I5" s="9"/>
    </row>
    <row r="6" spans="1:9" ht="59.25" customHeight="1">
      <c r="A6" s="107" t="s">
        <v>10</v>
      </c>
      <c r="B6" s="104" t="s">
        <v>11</v>
      </c>
      <c r="C6" s="104" t="s">
        <v>12</v>
      </c>
      <c r="D6" s="104" t="s">
        <v>13</v>
      </c>
      <c r="E6" s="104" t="s">
        <v>14</v>
      </c>
      <c r="F6" s="97" t="s">
        <v>0</v>
      </c>
      <c r="G6" s="97"/>
      <c r="H6" s="97" t="s">
        <v>107</v>
      </c>
      <c r="I6" s="97"/>
    </row>
    <row r="7" spans="1:9" ht="48.75" customHeight="1">
      <c r="A7" s="108"/>
      <c r="B7" s="105"/>
      <c r="C7" s="105"/>
      <c r="D7" s="105"/>
      <c r="E7" s="105"/>
      <c r="F7" s="59" t="s">
        <v>15</v>
      </c>
      <c r="G7" s="58" t="s">
        <v>1</v>
      </c>
      <c r="H7" s="59" t="s">
        <v>51</v>
      </c>
      <c r="I7" s="59" t="s">
        <v>108</v>
      </c>
    </row>
    <row r="8" spans="1:10" ht="25.5">
      <c r="A8" s="62" t="s">
        <v>109</v>
      </c>
      <c r="B8" s="62" t="s">
        <v>110</v>
      </c>
      <c r="C8" s="62" t="s">
        <v>111</v>
      </c>
      <c r="D8" s="62" t="s">
        <v>112</v>
      </c>
      <c r="E8" s="62" t="s">
        <v>113</v>
      </c>
      <c r="F8" s="62" t="s">
        <v>114</v>
      </c>
      <c r="G8" s="62" t="s">
        <v>115</v>
      </c>
      <c r="H8" s="62" t="s">
        <v>116</v>
      </c>
      <c r="I8" s="72" t="s">
        <v>117</v>
      </c>
      <c r="J8" s="63"/>
    </row>
    <row r="9" spans="1:9" s="10" customFormat="1" ht="42" customHeight="1">
      <c r="A9" s="11" t="s">
        <v>2</v>
      </c>
      <c r="B9" s="12" t="s">
        <v>16</v>
      </c>
      <c r="C9" s="13"/>
      <c r="D9" s="13"/>
      <c r="E9" s="13"/>
      <c r="F9" s="14">
        <f aca="true" t="shared" si="0" ref="F9:F43">IF($D$54&gt;0,D9/$D$54*100,0)</f>
        <v>0</v>
      </c>
      <c r="G9" s="60">
        <f aca="true" t="shared" si="1" ref="G9:G43">IF($D$54&gt;0,D9/$D$54*100,0)</f>
        <v>0</v>
      </c>
      <c r="H9" s="61">
        <f aca="true" t="shared" si="2" ref="H9:H37">D9-E9</f>
        <v>0</v>
      </c>
      <c r="I9" s="61"/>
    </row>
    <row r="10" spans="1:9" s="10" customFormat="1" ht="12.75">
      <c r="A10" s="11">
        <v>-1</v>
      </c>
      <c r="B10" s="16" t="s">
        <v>17</v>
      </c>
      <c r="C10" s="13"/>
      <c r="D10" s="13"/>
      <c r="E10" s="13"/>
      <c r="F10" s="14">
        <f t="shared" si="0"/>
        <v>0</v>
      </c>
      <c r="G10" s="15">
        <f t="shared" si="1"/>
        <v>0</v>
      </c>
      <c r="H10" s="37">
        <f t="shared" si="2"/>
        <v>0</v>
      </c>
      <c r="I10" s="37"/>
    </row>
    <row r="11" spans="1:9" s="20" customFormat="1" ht="25.5">
      <c r="A11" s="17" t="s">
        <v>4</v>
      </c>
      <c r="B11" s="18" t="s">
        <v>18</v>
      </c>
      <c r="C11" s="19">
        <v>7</v>
      </c>
      <c r="D11" s="19">
        <v>9928415</v>
      </c>
      <c r="E11" s="19">
        <v>9928415</v>
      </c>
      <c r="F11" s="14">
        <f t="shared" si="0"/>
        <v>76.8238459049874</v>
      </c>
      <c r="G11" s="15">
        <f t="shared" si="1"/>
        <v>76.8238459049874</v>
      </c>
      <c r="H11" s="65">
        <v>2110000</v>
      </c>
      <c r="I11" s="64">
        <f>+(H11/D11)*100</f>
        <v>21.252133396921867</v>
      </c>
    </row>
    <row r="12" spans="1:9" s="10" customFormat="1" ht="25.5">
      <c r="A12" s="21" t="s">
        <v>3</v>
      </c>
      <c r="B12" s="22" t="s">
        <v>19</v>
      </c>
      <c r="C12" s="13"/>
      <c r="D12" s="13"/>
      <c r="E12" s="13"/>
      <c r="F12" s="14">
        <f t="shared" si="0"/>
        <v>0</v>
      </c>
      <c r="G12" s="15">
        <f t="shared" si="1"/>
        <v>0</v>
      </c>
      <c r="H12" s="37">
        <f t="shared" si="2"/>
        <v>0</v>
      </c>
      <c r="I12" s="37"/>
    </row>
    <row r="13" spans="1:9" s="10" customFormat="1" ht="12.75">
      <c r="A13" s="21" t="s">
        <v>20</v>
      </c>
      <c r="B13" s="22" t="s">
        <v>5</v>
      </c>
      <c r="C13" s="13"/>
      <c r="D13" s="13"/>
      <c r="E13" s="13"/>
      <c r="F13" s="14">
        <f t="shared" si="0"/>
        <v>0</v>
      </c>
      <c r="G13" s="15">
        <f t="shared" si="1"/>
        <v>0</v>
      </c>
      <c r="H13" s="37">
        <f t="shared" si="2"/>
        <v>0</v>
      </c>
      <c r="I13" s="37"/>
    </row>
    <row r="14" spans="1:9" s="10" customFormat="1" ht="25.5">
      <c r="A14" s="21" t="s">
        <v>6</v>
      </c>
      <c r="B14" s="22" t="s">
        <v>21</v>
      </c>
      <c r="C14" s="13"/>
      <c r="D14" s="13"/>
      <c r="E14" s="13"/>
      <c r="F14" s="14">
        <f>IF($D$54&gt;0,D14/$D$54*100,0)</f>
        <v>0</v>
      </c>
      <c r="G14" s="15">
        <f t="shared" si="1"/>
        <v>0</v>
      </c>
      <c r="H14" s="37">
        <f t="shared" si="2"/>
        <v>0</v>
      </c>
      <c r="I14" s="37"/>
    </row>
    <row r="15" spans="1:9" s="10" customFormat="1" ht="25.5">
      <c r="A15" s="23" t="s">
        <v>22</v>
      </c>
      <c r="B15" s="24" t="s">
        <v>77</v>
      </c>
      <c r="C15" s="13"/>
      <c r="D15" s="13"/>
      <c r="E15" s="13"/>
      <c r="F15" s="14">
        <f t="shared" si="0"/>
        <v>0</v>
      </c>
      <c r="G15" s="15">
        <f t="shared" si="1"/>
        <v>0</v>
      </c>
      <c r="H15" s="37">
        <f t="shared" si="2"/>
        <v>0</v>
      </c>
      <c r="I15" s="37"/>
    </row>
    <row r="16" spans="1:9" s="10" customFormat="1" ht="12.75">
      <c r="A16" s="21"/>
      <c r="B16" s="8" t="s">
        <v>23</v>
      </c>
      <c r="C16" s="13">
        <f>SUM(C11:C15)</f>
        <v>7</v>
      </c>
      <c r="D16" s="13">
        <f>SUM(D9:D15)</f>
        <v>9928415</v>
      </c>
      <c r="E16" s="13">
        <f>SUM(E9:E15)</f>
        <v>9928415</v>
      </c>
      <c r="F16" s="14">
        <f t="shared" si="0"/>
        <v>76.8238459049874</v>
      </c>
      <c r="G16" s="15">
        <f t="shared" si="1"/>
        <v>76.8238459049874</v>
      </c>
      <c r="H16" s="13">
        <f>SUM(H9:H15)</f>
        <v>2110000</v>
      </c>
      <c r="I16" s="64">
        <f>+(H16/D16)*100</f>
        <v>21.252133396921867</v>
      </c>
    </row>
    <row r="17" spans="1:9" s="10" customFormat="1" ht="12.75">
      <c r="A17" s="11">
        <v>-2</v>
      </c>
      <c r="B17" s="16" t="s">
        <v>24</v>
      </c>
      <c r="C17" s="13"/>
      <c r="D17" s="13"/>
      <c r="E17" s="13"/>
      <c r="F17" s="14">
        <f t="shared" si="0"/>
        <v>0</v>
      </c>
      <c r="G17" s="15">
        <f t="shared" si="1"/>
        <v>0</v>
      </c>
      <c r="H17" s="37">
        <f t="shared" si="2"/>
        <v>0</v>
      </c>
      <c r="I17" s="37"/>
    </row>
    <row r="18" spans="1:9" s="10" customFormat="1" ht="38.25">
      <c r="A18" s="21" t="s">
        <v>4</v>
      </c>
      <c r="B18" s="22" t="s">
        <v>25</v>
      </c>
      <c r="C18" s="13"/>
      <c r="D18" s="13"/>
      <c r="E18" s="13"/>
      <c r="F18" s="14">
        <f t="shared" si="0"/>
        <v>0</v>
      </c>
      <c r="G18" s="15">
        <f t="shared" si="1"/>
        <v>0</v>
      </c>
      <c r="H18" s="37">
        <f t="shared" si="2"/>
        <v>0</v>
      </c>
      <c r="I18" s="37"/>
    </row>
    <row r="19" spans="1:9" s="10" customFormat="1" ht="12.75">
      <c r="A19" s="21" t="s">
        <v>3</v>
      </c>
      <c r="B19" s="22" t="s">
        <v>78</v>
      </c>
      <c r="C19" s="25"/>
      <c r="D19" s="25"/>
      <c r="E19" s="25"/>
      <c r="F19" s="14">
        <f t="shared" si="0"/>
        <v>0</v>
      </c>
      <c r="G19" s="15">
        <f t="shared" si="1"/>
        <v>0</v>
      </c>
      <c r="H19" s="37">
        <f t="shared" si="2"/>
        <v>0</v>
      </c>
      <c r="I19" s="37"/>
    </row>
    <row r="20" spans="1:9" s="10" customFormat="1" ht="12.75">
      <c r="A20" s="21" t="s">
        <v>20</v>
      </c>
      <c r="B20" s="22" t="s">
        <v>26</v>
      </c>
      <c r="C20" s="13"/>
      <c r="D20" s="13"/>
      <c r="E20" s="13"/>
      <c r="F20" s="14">
        <f t="shared" si="0"/>
        <v>0</v>
      </c>
      <c r="G20" s="15">
        <f t="shared" si="1"/>
        <v>0</v>
      </c>
      <c r="H20" s="37">
        <f t="shared" si="2"/>
        <v>0</v>
      </c>
      <c r="I20" s="37"/>
    </row>
    <row r="21" spans="1:9" s="10" customFormat="1" ht="12.75">
      <c r="A21" s="21" t="s">
        <v>6</v>
      </c>
      <c r="B21" s="26" t="s">
        <v>27</v>
      </c>
      <c r="C21" s="13"/>
      <c r="D21" s="13"/>
      <c r="E21" s="13"/>
      <c r="F21" s="14">
        <f t="shared" si="0"/>
        <v>0</v>
      </c>
      <c r="G21" s="15">
        <f t="shared" si="1"/>
        <v>0</v>
      </c>
      <c r="H21" s="37">
        <f t="shared" si="2"/>
        <v>0</v>
      </c>
      <c r="I21" s="37"/>
    </row>
    <row r="22" spans="1:9" s="10" customFormat="1" ht="12.75">
      <c r="A22" s="21"/>
      <c r="B22" s="26"/>
      <c r="C22" s="13"/>
      <c r="D22" s="13"/>
      <c r="E22" s="13">
        <v>0</v>
      </c>
      <c r="F22" s="14">
        <f t="shared" si="0"/>
        <v>0</v>
      </c>
      <c r="G22" s="15">
        <f t="shared" si="1"/>
        <v>0</v>
      </c>
      <c r="H22" s="37">
        <f t="shared" si="2"/>
        <v>0</v>
      </c>
      <c r="I22" s="37"/>
    </row>
    <row r="23" spans="1:9" s="10" customFormat="1" ht="12.75">
      <c r="A23" s="27"/>
      <c r="B23" s="4" t="s">
        <v>28</v>
      </c>
      <c r="C23" s="28">
        <v>0</v>
      </c>
      <c r="D23" s="28">
        <f>SUM(D17:D22)</f>
        <v>0</v>
      </c>
      <c r="E23" s="28">
        <f>SUM(E17:E22)</f>
        <v>0</v>
      </c>
      <c r="F23" s="14">
        <f t="shared" si="0"/>
        <v>0</v>
      </c>
      <c r="G23" s="15">
        <f t="shared" si="1"/>
        <v>0</v>
      </c>
      <c r="H23" s="37">
        <v>0</v>
      </c>
      <c r="I23" s="37">
        <v>0</v>
      </c>
    </row>
    <row r="24" spans="1:9" s="10" customFormat="1" ht="51">
      <c r="A24" s="27"/>
      <c r="B24" s="29" t="s">
        <v>29</v>
      </c>
      <c r="C24" s="28">
        <f>C16+C23</f>
        <v>7</v>
      </c>
      <c r="D24" s="28">
        <f>SUM(D23,D16)</f>
        <v>9928415</v>
      </c>
      <c r="E24" s="28">
        <f>SUM(E23,E16)</f>
        <v>9928415</v>
      </c>
      <c r="F24" s="14">
        <f t="shared" si="0"/>
        <v>76.8238459049874</v>
      </c>
      <c r="G24" s="15">
        <f t="shared" si="1"/>
        <v>76.8238459049874</v>
      </c>
      <c r="H24" s="65">
        <f>H23+H16</f>
        <v>2110000</v>
      </c>
      <c r="I24" s="64">
        <f>I23+I16</f>
        <v>21.252133396921867</v>
      </c>
    </row>
    <row r="25" spans="1:9" s="10" customFormat="1" ht="25.5">
      <c r="A25" s="30" t="s">
        <v>30</v>
      </c>
      <c r="B25" s="31" t="s">
        <v>31</v>
      </c>
      <c r="C25" s="32"/>
      <c r="D25" s="32"/>
      <c r="E25" s="32"/>
      <c r="F25" s="33">
        <f t="shared" si="0"/>
        <v>0</v>
      </c>
      <c r="G25" s="15">
        <f t="shared" si="1"/>
        <v>0</v>
      </c>
      <c r="H25" s="66" t="s">
        <v>104</v>
      </c>
      <c r="I25" s="66" t="s">
        <v>104</v>
      </c>
    </row>
    <row r="26" spans="1:9" s="10" customFormat="1" ht="12.75">
      <c r="A26" s="30">
        <v>-1</v>
      </c>
      <c r="B26" s="34" t="s">
        <v>32</v>
      </c>
      <c r="C26" s="32"/>
      <c r="D26" s="32"/>
      <c r="E26" s="32"/>
      <c r="F26" s="33">
        <f t="shared" si="0"/>
        <v>0</v>
      </c>
      <c r="G26" s="15">
        <f t="shared" si="1"/>
        <v>0</v>
      </c>
      <c r="H26" s="66" t="s">
        <v>104</v>
      </c>
      <c r="I26" s="66" t="s">
        <v>104</v>
      </c>
    </row>
    <row r="27" spans="1:9" s="10" customFormat="1" ht="12.75">
      <c r="A27" s="21" t="s">
        <v>4</v>
      </c>
      <c r="B27" s="22" t="s">
        <v>33</v>
      </c>
      <c r="C27" s="13">
        <v>4</v>
      </c>
      <c r="D27" s="13">
        <v>441975</v>
      </c>
      <c r="E27" s="13">
        <v>441975</v>
      </c>
      <c r="F27" s="14">
        <f>IF($D$54&gt;0,D27/$D$54*100,0)</f>
        <v>3.4199033072103453</v>
      </c>
      <c r="G27" s="15">
        <f t="shared" si="1"/>
        <v>3.4199033072103453</v>
      </c>
      <c r="H27" s="37">
        <f t="shared" si="2"/>
        <v>0</v>
      </c>
      <c r="I27" s="37"/>
    </row>
    <row r="28" spans="1:9" s="10" customFormat="1" ht="25.5">
      <c r="A28" s="21" t="s">
        <v>3</v>
      </c>
      <c r="B28" s="22" t="s">
        <v>21</v>
      </c>
      <c r="C28" s="13">
        <v>5</v>
      </c>
      <c r="D28" s="13">
        <v>31503</v>
      </c>
      <c r="E28" s="13">
        <v>31503</v>
      </c>
      <c r="F28" s="14">
        <f t="shared" si="0"/>
        <v>0.24376314019355733</v>
      </c>
      <c r="G28" s="15">
        <f t="shared" si="1"/>
        <v>0.24376314019355733</v>
      </c>
      <c r="H28" s="37">
        <f t="shared" si="2"/>
        <v>0</v>
      </c>
      <c r="I28" s="37"/>
    </row>
    <row r="29" spans="1:9" s="10" customFormat="1" ht="25.5">
      <c r="A29" s="21" t="s">
        <v>20</v>
      </c>
      <c r="B29" s="22" t="s">
        <v>19</v>
      </c>
      <c r="C29" s="32"/>
      <c r="D29" s="32"/>
      <c r="E29" s="32"/>
      <c r="F29" s="14">
        <f t="shared" si="0"/>
        <v>0</v>
      </c>
      <c r="G29" s="15">
        <f t="shared" si="1"/>
        <v>0</v>
      </c>
      <c r="H29" s="37">
        <f t="shared" si="2"/>
        <v>0</v>
      </c>
      <c r="I29" s="37"/>
    </row>
    <row r="30" spans="1:9" s="10" customFormat="1" ht="12.75">
      <c r="A30" s="21" t="s">
        <v>6</v>
      </c>
      <c r="B30" s="22" t="s">
        <v>34</v>
      </c>
      <c r="C30" s="13"/>
      <c r="D30" s="13"/>
      <c r="E30" s="13"/>
      <c r="F30" s="14">
        <f t="shared" si="0"/>
        <v>0</v>
      </c>
      <c r="G30" s="15">
        <f t="shared" si="1"/>
        <v>0</v>
      </c>
      <c r="H30" s="37">
        <f t="shared" si="2"/>
        <v>0</v>
      </c>
      <c r="I30" s="37"/>
    </row>
    <row r="31" spans="1:9" s="10" customFormat="1" ht="12.75">
      <c r="A31" s="21" t="s">
        <v>22</v>
      </c>
      <c r="B31" s="22" t="s">
        <v>35</v>
      </c>
      <c r="C31" s="13"/>
      <c r="D31" s="13"/>
      <c r="E31" s="13"/>
      <c r="F31" s="14">
        <f t="shared" si="0"/>
        <v>0</v>
      </c>
      <c r="G31" s="15">
        <f t="shared" si="1"/>
        <v>0</v>
      </c>
      <c r="H31" s="37">
        <f t="shared" si="2"/>
        <v>0</v>
      </c>
      <c r="I31" s="37"/>
    </row>
    <row r="32" spans="1:9" s="10" customFormat="1" ht="25.5">
      <c r="A32" s="21" t="s">
        <v>36</v>
      </c>
      <c r="B32" s="22" t="s">
        <v>37</v>
      </c>
      <c r="C32" s="13">
        <v>2</v>
      </c>
      <c r="D32" s="13">
        <v>167813</v>
      </c>
      <c r="E32" s="13">
        <v>167813</v>
      </c>
      <c r="F32" s="14">
        <f t="shared" si="0"/>
        <v>1.2984993126147173</v>
      </c>
      <c r="G32" s="15">
        <f t="shared" si="1"/>
        <v>1.2984993126147173</v>
      </c>
      <c r="H32" s="37">
        <f t="shared" si="2"/>
        <v>0</v>
      </c>
      <c r="I32" s="37"/>
    </row>
    <row r="33" spans="1:9" s="10" customFormat="1" ht="25.5">
      <c r="A33" s="21" t="s">
        <v>38</v>
      </c>
      <c r="B33" s="22" t="s">
        <v>39</v>
      </c>
      <c r="C33" s="13"/>
      <c r="D33" s="13"/>
      <c r="E33" s="13"/>
      <c r="F33" s="14">
        <f t="shared" si="0"/>
        <v>0</v>
      </c>
      <c r="G33" s="15">
        <f t="shared" si="1"/>
        <v>0</v>
      </c>
      <c r="H33" s="37">
        <f t="shared" si="2"/>
        <v>0</v>
      </c>
      <c r="I33" s="37"/>
    </row>
    <row r="34" spans="1:9" s="10" customFormat="1" ht="23.25" customHeight="1">
      <c r="A34" s="21"/>
      <c r="B34" s="8" t="s">
        <v>40</v>
      </c>
      <c r="C34" s="13">
        <f>SUM(C25:C33)</f>
        <v>11</v>
      </c>
      <c r="D34" s="13">
        <f>SUM(D25:D33)</f>
        <v>641291</v>
      </c>
      <c r="E34" s="13">
        <f>SUM(E25:E33)</f>
        <v>641291</v>
      </c>
      <c r="F34" s="14">
        <f t="shared" si="0"/>
        <v>4.96216576001862</v>
      </c>
      <c r="G34" s="15">
        <f t="shared" si="1"/>
        <v>4.96216576001862</v>
      </c>
      <c r="H34" s="15"/>
      <c r="I34" s="15"/>
    </row>
    <row r="35" spans="1:9" s="10" customFormat="1" ht="25.5" customHeight="1">
      <c r="A35" s="11">
        <v>-2</v>
      </c>
      <c r="B35" s="16" t="s">
        <v>41</v>
      </c>
      <c r="C35" s="35"/>
      <c r="D35" s="35"/>
      <c r="E35" s="35"/>
      <c r="F35" s="14">
        <f t="shared" si="0"/>
        <v>0</v>
      </c>
      <c r="G35" s="15">
        <f t="shared" si="1"/>
        <v>0</v>
      </c>
      <c r="H35" s="66" t="s">
        <v>104</v>
      </c>
      <c r="I35" s="66" t="s">
        <v>104</v>
      </c>
    </row>
    <row r="36" spans="1:9" s="10" customFormat="1" ht="24.75" customHeight="1">
      <c r="A36" s="21" t="s">
        <v>4</v>
      </c>
      <c r="B36" s="22" t="s">
        <v>5</v>
      </c>
      <c r="C36" s="13">
        <v>475</v>
      </c>
      <c r="D36" s="13">
        <v>387429</v>
      </c>
      <c r="E36" s="13">
        <v>387429</v>
      </c>
      <c r="F36" s="14">
        <f t="shared" si="0"/>
        <v>2.9978386071818472</v>
      </c>
      <c r="G36" s="15">
        <f t="shared" si="1"/>
        <v>2.9978386071818472</v>
      </c>
      <c r="H36" s="37">
        <f t="shared" si="2"/>
        <v>0</v>
      </c>
      <c r="I36" s="37"/>
    </row>
    <row r="37" spans="1:9" s="10" customFormat="1" ht="12.75">
      <c r="A37" s="109" t="s">
        <v>3</v>
      </c>
      <c r="B37" s="36" t="s">
        <v>71</v>
      </c>
      <c r="C37" s="37"/>
      <c r="D37" s="37"/>
      <c r="E37" s="37"/>
      <c r="F37" s="14">
        <f t="shared" si="0"/>
        <v>0</v>
      </c>
      <c r="G37" s="15">
        <f t="shared" si="1"/>
        <v>0</v>
      </c>
      <c r="H37" s="37">
        <f t="shared" si="2"/>
        <v>0</v>
      </c>
      <c r="I37" s="37"/>
    </row>
    <row r="38" spans="1:11" s="10" customFormat="1" ht="51">
      <c r="A38" s="110"/>
      <c r="B38" s="38" t="s">
        <v>90</v>
      </c>
      <c r="C38" s="13">
        <v>42068</v>
      </c>
      <c r="D38" s="13">
        <v>1671998</v>
      </c>
      <c r="E38" s="13">
        <v>1671986</v>
      </c>
      <c r="F38" s="14">
        <f t="shared" si="0"/>
        <v>12.937545087050362</v>
      </c>
      <c r="G38" s="15">
        <f t="shared" si="1"/>
        <v>12.937545087050362</v>
      </c>
      <c r="H38" s="37" t="s">
        <v>98</v>
      </c>
      <c r="I38" s="37"/>
      <c r="K38" s="90"/>
    </row>
    <row r="39" spans="1:9" s="10" customFormat="1" ht="51">
      <c r="A39" s="111"/>
      <c r="B39" s="39" t="s">
        <v>91</v>
      </c>
      <c r="C39" s="13">
        <v>5</v>
      </c>
      <c r="D39" s="13">
        <v>208152</v>
      </c>
      <c r="E39" s="13">
        <v>208152</v>
      </c>
      <c r="F39" s="14">
        <f t="shared" si="0"/>
        <v>1.6106334367383852</v>
      </c>
      <c r="G39" s="15">
        <f t="shared" si="1"/>
        <v>1.6106334367383852</v>
      </c>
      <c r="H39" s="37">
        <f aca="true" t="shared" si="3" ref="H39:H49">D39-E39</f>
        <v>0</v>
      </c>
      <c r="I39" s="37"/>
    </row>
    <row r="40" spans="1:9" s="10" customFormat="1" ht="12.75">
      <c r="A40" s="21" t="s">
        <v>20</v>
      </c>
      <c r="B40" s="26" t="s">
        <v>94</v>
      </c>
      <c r="C40" s="25"/>
      <c r="D40" s="25"/>
      <c r="E40" s="25">
        <v>0</v>
      </c>
      <c r="F40" s="14">
        <f t="shared" si="0"/>
        <v>0</v>
      </c>
      <c r="G40" s="15">
        <f t="shared" si="1"/>
        <v>0</v>
      </c>
      <c r="H40" s="37">
        <f t="shared" si="3"/>
        <v>0</v>
      </c>
      <c r="I40" s="37"/>
    </row>
    <row r="41" spans="1:9" s="10" customFormat="1" ht="12.75">
      <c r="A41" s="21"/>
      <c r="B41" s="26" t="s">
        <v>95</v>
      </c>
      <c r="C41" s="25">
        <v>131</v>
      </c>
      <c r="D41" s="25">
        <v>33859</v>
      </c>
      <c r="E41" s="25">
        <v>33859</v>
      </c>
      <c r="F41" s="14">
        <f t="shared" si="0"/>
        <v>0.2619933391681319</v>
      </c>
      <c r="G41" s="15">
        <f t="shared" si="1"/>
        <v>0.2619933391681319</v>
      </c>
      <c r="H41" s="37">
        <f t="shared" si="3"/>
        <v>0</v>
      </c>
      <c r="I41" s="37"/>
    </row>
    <row r="42" spans="1:9" s="10" customFormat="1" ht="12.75">
      <c r="A42" s="27"/>
      <c r="B42" s="40" t="s">
        <v>96</v>
      </c>
      <c r="C42" s="25"/>
      <c r="D42" s="25"/>
      <c r="E42" s="25"/>
      <c r="F42" s="14">
        <f t="shared" si="0"/>
        <v>0</v>
      </c>
      <c r="G42" s="15">
        <f t="shared" si="1"/>
        <v>0</v>
      </c>
      <c r="H42" s="37">
        <f t="shared" si="3"/>
        <v>0</v>
      </c>
      <c r="I42" s="37"/>
    </row>
    <row r="43" spans="1:9" s="10" customFormat="1" ht="12.75">
      <c r="A43" s="27"/>
      <c r="B43" s="40" t="s">
        <v>79</v>
      </c>
      <c r="C43" s="25"/>
      <c r="D43" s="25"/>
      <c r="E43" s="25"/>
      <c r="F43" s="14">
        <f t="shared" si="0"/>
        <v>0</v>
      </c>
      <c r="G43" s="15">
        <f t="shared" si="1"/>
        <v>0</v>
      </c>
      <c r="H43" s="37">
        <f t="shared" si="3"/>
        <v>0</v>
      </c>
      <c r="I43" s="37"/>
    </row>
    <row r="44" spans="1:9" s="10" customFormat="1" ht="12.75">
      <c r="A44" s="21"/>
      <c r="B44" s="26" t="s">
        <v>97</v>
      </c>
      <c r="C44" s="25"/>
      <c r="D44" s="25"/>
      <c r="E44" s="25"/>
      <c r="F44" s="14"/>
      <c r="G44" s="15"/>
      <c r="H44" s="37">
        <f t="shared" si="3"/>
        <v>0</v>
      </c>
      <c r="I44" s="37"/>
    </row>
    <row r="45" spans="1:9" s="10" customFormat="1" ht="25.5">
      <c r="A45" s="21"/>
      <c r="B45" s="26" t="s">
        <v>119</v>
      </c>
      <c r="C45" s="25">
        <v>118</v>
      </c>
      <c r="D45" s="25">
        <v>35129</v>
      </c>
      <c r="E45" s="25">
        <v>35129</v>
      </c>
      <c r="F45" s="14">
        <f aca="true" t="shared" si="4" ref="F45:F52">IF($D$54&gt;0,D45/$D$54*100,0)</f>
        <v>0.27182031399738044</v>
      </c>
      <c r="G45" s="15">
        <f aca="true" t="shared" si="5" ref="G45:G54">IF($D$54&gt;0,D45/$D$54*100,0)</f>
        <v>0.27182031399738044</v>
      </c>
      <c r="H45" s="37">
        <f t="shared" si="3"/>
        <v>0</v>
      </c>
      <c r="I45" s="37"/>
    </row>
    <row r="46" spans="1:9" s="10" customFormat="1" ht="25.5">
      <c r="A46" s="21"/>
      <c r="B46" s="26" t="s">
        <v>120</v>
      </c>
      <c r="C46" s="25">
        <v>51</v>
      </c>
      <c r="D46" s="25">
        <v>7064</v>
      </c>
      <c r="E46" s="25">
        <v>7064</v>
      </c>
      <c r="F46" s="14">
        <f t="shared" si="4"/>
        <v>0.05465964582189916</v>
      </c>
      <c r="G46" s="15">
        <f t="shared" si="5"/>
        <v>0.05465964582189916</v>
      </c>
      <c r="H46" s="37"/>
      <c r="I46" s="37"/>
    </row>
    <row r="47" spans="1:9" s="10" customFormat="1" ht="25.5">
      <c r="A47" s="21"/>
      <c r="B47" s="26" t="s">
        <v>99</v>
      </c>
      <c r="C47" s="25">
        <v>2</v>
      </c>
      <c r="D47" s="25">
        <v>115</v>
      </c>
      <c r="E47" s="25">
        <v>115</v>
      </c>
      <c r="F47" s="14">
        <f t="shared" si="4"/>
        <v>0.0008898441774516426</v>
      </c>
      <c r="G47" s="15">
        <f t="shared" si="5"/>
        <v>0.0008898441774516426</v>
      </c>
      <c r="H47" s="37">
        <f t="shared" si="3"/>
        <v>0</v>
      </c>
      <c r="I47" s="37"/>
    </row>
    <row r="48" spans="1:9" s="10" customFormat="1" ht="12.75">
      <c r="A48" s="21"/>
      <c r="B48" s="26" t="s">
        <v>100</v>
      </c>
      <c r="C48" s="25">
        <v>2</v>
      </c>
      <c r="D48" s="25">
        <v>8250</v>
      </c>
      <c r="E48" s="25">
        <v>8250</v>
      </c>
      <c r="F48" s="14">
        <f t="shared" si="4"/>
        <v>0.06383664751283523</v>
      </c>
      <c r="G48" s="15">
        <f t="shared" si="5"/>
        <v>0.06383664751283523</v>
      </c>
      <c r="H48" s="37">
        <f t="shared" si="3"/>
        <v>0</v>
      </c>
      <c r="I48" s="37"/>
    </row>
    <row r="49" spans="1:9" s="10" customFormat="1" ht="12.75">
      <c r="A49" s="21"/>
      <c r="B49" s="26" t="s">
        <v>105</v>
      </c>
      <c r="C49" s="25">
        <v>7</v>
      </c>
      <c r="D49" s="25">
        <v>1909</v>
      </c>
      <c r="E49" s="25">
        <v>1909</v>
      </c>
      <c r="F49" s="14">
        <f t="shared" si="4"/>
        <v>0.014771413345697268</v>
      </c>
      <c r="G49" s="15">
        <f t="shared" si="5"/>
        <v>0.014771413345697268</v>
      </c>
      <c r="H49" s="37">
        <f t="shared" si="3"/>
        <v>0</v>
      </c>
      <c r="I49" s="37"/>
    </row>
    <row r="50" spans="1:9" s="10" customFormat="1" ht="12.75">
      <c r="A50" s="21"/>
      <c r="B50" s="8" t="s">
        <v>42</v>
      </c>
      <c r="C50" s="13">
        <f>SUM(C35:C49)</f>
        <v>42859</v>
      </c>
      <c r="D50" s="13">
        <f>SUM(D35:D49)</f>
        <v>2353905</v>
      </c>
      <c r="E50" s="13">
        <f>SUM(E35:E49)</f>
        <v>2353893</v>
      </c>
      <c r="F50" s="14">
        <f t="shared" si="4"/>
        <v>18.21398833499399</v>
      </c>
      <c r="G50" s="15">
        <f>IF($D$54&gt;0,D50/$D$54*100,0)</f>
        <v>18.21398833499399</v>
      </c>
      <c r="H50" s="37" t="s">
        <v>98</v>
      </c>
      <c r="I50" s="37"/>
    </row>
    <row r="51" spans="1:9" s="10" customFormat="1" ht="38.25">
      <c r="A51" s="21"/>
      <c r="B51" s="16" t="s">
        <v>43</v>
      </c>
      <c r="C51" s="13">
        <f>SUM(C50,C34)</f>
        <v>42870</v>
      </c>
      <c r="D51" s="13">
        <f>SUM(D50,D34)</f>
        <v>2995196</v>
      </c>
      <c r="E51" s="13">
        <f>SUM(E50,E34)</f>
        <v>2995184</v>
      </c>
      <c r="F51" s="14">
        <f t="shared" si="4"/>
        <v>23.17615409501261</v>
      </c>
      <c r="G51" s="15">
        <f t="shared" si="5"/>
        <v>23.17615409501261</v>
      </c>
      <c r="H51" s="66" t="s">
        <v>104</v>
      </c>
      <c r="I51" s="66" t="s">
        <v>104</v>
      </c>
    </row>
    <row r="52" spans="1:9" s="10" customFormat="1" ht="12.75">
      <c r="A52" s="21"/>
      <c r="B52" s="16" t="s">
        <v>44</v>
      </c>
      <c r="C52" s="41">
        <f>SUM(C51,C24)</f>
        <v>42877</v>
      </c>
      <c r="D52" s="13">
        <f>SUM(D51,D24)</f>
        <v>12923611</v>
      </c>
      <c r="E52" s="13">
        <f>SUM(E51,E24)</f>
        <v>12923599</v>
      </c>
      <c r="F52" s="14">
        <f t="shared" si="4"/>
        <v>100</v>
      </c>
      <c r="G52" s="15">
        <f t="shared" si="5"/>
        <v>100</v>
      </c>
      <c r="H52" s="87">
        <f>+H24</f>
        <v>2110000</v>
      </c>
      <c r="I52" s="64">
        <f>+(H52/D52)*100</f>
        <v>16.326706212373615</v>
      </c>
    </row>
    <row r="53" spans="1:9" s="10" customFormat="1" ht="63.75">
      <c r="A53" s="11" t="s">
        <v>45</v>
      </c>
      <c r="B53" s="16" t="s">
        <v>46</v>
      </c>
      <c r="C53" s="41"/>
      <c r="D53" s="13"/>
      <c r="E53" s="13"/>
      <c r="F53" s="73" t="s">
        <v>104</v>
      </c>
      <c r="G53" s="15">
        <f t="shared" si="5"/>
        <v>0</v>
      </c>
      <c r="H53" s="66" t="s">
        <v>104</v>
      </c>
      <c r="I53" s="66" t="s">
        <v>104</v>
      </c>
    </row>
    <row r="54" spans="1:11" s="10" customFormat="1" ht="25.5">
      <c r="A54" s="21"/>
      <c r="B54" s="8" t="s">
        <v>47</v>
      </c>
      <c r="C54" s="41">
        <f>SUM(C52:C53)</f>
        <v>42877</v>
      </c>
      <c r="D54" s="13">
        <f>SUM(D52:D53)</f>
        <v>12923611</v>
      </c>
      <c r="E54" s="13">
        <f>SUM(E52:E53)</f>
        <v>12923599</v>
      </c>
      <c r="F54" s="73" t="s">
        <v>104</v>
      </c>
      <c r="G54" s="15">
        <f t="shared" si="5"/>
        <v>100</v>
      </c>
      <c r="H54" s="13">
        <f>+H52</f>
        <v>2110000</v>
      </c>
      <c r="I54" s="88">
        <f>+I52</f>
        <v>16.326706212373615</v>
      </c>
      <c r="K54" s="10">
        <f>E54-10813207</f>
        <v>2110392</v>
      </c>
    </row>
    <row r="55" spans="1:9" s="10" customFormat="1" ht="32.25" customHeight="1">
      <c r="A55" s="98" t="s">
        <v>131</v>
      </c>
      <c r="B55" s="99"/>
      <c r="C55" s="99"/>
      <c r="D55" s="99"/>
      <c r="E55" s="99"/>
      <c r="F55" s="99"/>
      <c r="G55" s="99"/>
      <c r="H55" s="99"/>
      <c r="I55" s="100"/>
    </row>
    <row r="56" spans="1:9" s="10" customFormat="1" ht="32.25" customHeight="1">
      <c r="A56" s="75"/>
      <c r="B56" s="75"/>
      <c r="C56" s="75"/>
      <c r="D56" s="75"/>
      <c r="E56" s="75"/>
      <c r="F56" s="75"/>
      <c r="G56" s="75"/>
      <c r="H56" s="75"/>
      <c r="I56" s="75"/>
    </row>
    <row r="57" spans="1:9" s="10" customFormat="1" ht="32.25" customHeight="1">
      <c r="A57" s="75"/>
      <c r="B57" s="75"/>
      <c r="C57" s="75"/>
      <c r="D57" s="75"/>
      <c r="E57" s="75"/>
      <c r="F57" s="75"/>
      <c r="G57" s="75"/>
      <c r="H57" s="75"/>
      <c r="I57" s="75"/>
    </row>
    <row r="58" spans="1:2" ht="12.75">
      <c r="A58" s="43" t="s">
        <v>48</v>
      </c>
      <c r="B58" s="44" t="s">
        <v>72</v>
      </c>
    </row>
    <row r="59" spans="1:2" ht="12.75">
      <c r="A59" s="45"/>
      <c r="B59" s="44" t="s">
        <v>73</v>
      </c>
    </row>
    <row r="60" spans="1:9" s="77" customFormat="1" ht="24.75" customHeight="1">
      <c r="A60" s="76"/>
      <c r="B60" s="76"/>
      <c r="C60" s="97" t="s">
        <v>121</v>
      </c>
      <c r="D60" s="97"/>
      <c r="E60" s="97" t="s">
        <v>107</v>
      </c>
      <c r="F60" s="97"/>
      <c r="G60" s="97"/>
      <c r="H60" s="97"/>
      <c r="I60" s="97"/>
    </row>
    <row r="61" spans="1:9" s="77" customFormat="1" ht="38.25">
      <c r="A61" s="74" t="s">
        <v>49</v>
      </c>
      <c r="B61" s="70" t="s">
        <v>125</v>
      </c>
      <c r="C61" s="74" t="s">
        <v>122</v>
      </c>
      <c r="D61" s="74" t="s">
        <v>123</v>
      </c>
      <c r="E61" s="74" t="s">
        <v>122</v>
      </c>
      <c r="F61" s="97" t="s">
        <v>108</v>
      </c>
      <c r="G61" s="97"/>
      <c r="H61" s="97" t="s">
        <v>124</v>
      </c>
      <c r="I61" s="97"/>
    </row>
    <row r="62" spans="1:10" ht="12.75">
      <c r="A62" s="62" t="s">
        <v>109</v>
      </c>
      <c r="B62" s="62" t="s">
        <v>110</v>
      </c>
      <c r="C62" s="62" t="s">
        <v>111</v>
      </c>
      <c r="D62" s="62" t="s">
        <v>112</v>
      </c>
      <c r="E62" s="62" t="s">
        <v>113</v>
      </c>
      <c r="F62" s="95" t="s">
        <v>127</v>
      </c>
      <c r="G62" s="96"/>
      <c r="H62" s="95" t="s">
        <v>115</v>
      </c>
      <c r="I62" s="96"/>
      <c r="J62" s="63"/>
    </row>
    <row r="63" spans="1:9" s="10" customFormat="1" ht="24.75" customHeight="1">
      <c r="A63" s="78">
        <v>1</v>
      </c>
      <c r="B63" s="80" t="s">
        <v>85</v>
      </c>
      <c r="C63" s="32">
        <v>8858992</v>
      </c>
      <c r="D63" s="81">
        <f>C63/D54*100</f>
        <v>68.54889086339723</v>
      </c>
      <c r="E63" s="79">
        <v>0</v>
      </c>
      <c r="F63" s="94">
        <f>E63/C63*100</f>
        <v>0</v>
      </c>
      <c r="G63" s="94"/>
      <c r="H63" s="91">
        <f>E63/D16*100</f>
        <v>0</v>
      </c>
      <c r="I63" s="92"/>
    </row>
    <row r="64" spans="1:9" s="10" customFormat="1" ht="24.75" customHeight="1">
      <c r="A64" s="78">
        <v>2</v>
      </c>
      <c r="B64" s="80" t="s">
        <v>81</v>
      </c>
      <c r="C64" s="32">
        <v>682931</v>
      </c>
      <c r="D64" s="81">
        <v>5.28436673001068</v>
      </c>
      <c r="E64" s="78">
        <v>0</v>
      </c>
      <c r="F64" s="94">
        <f aca="true" t="shared" si="6" ref="F64:F69">E64/C64*100</f>
        <v>0</v>
      </c>
      <c r="G64" s="94"/>
      <c r="H64" s="91"/>
      <c r="I64" s="92"/>
    </row>
    <row r="65" spans="1:9" s="10" customFormat="1" ht="24.75" customHeight="1">
      <c r="A65" s="78">
        <v>3</v>
      </c>
      <c r="B65" s="80" t="s">
        <v>86</v>
      </c>
      <c r="C65" s="32">
        <v>267736</v>
      </c>
      <c r="D65" s="81">
        <v>2.07168104951472</v>
      </c>
      <c r="E65" s="78">
        <v>0</v>
      </c>
      <c r="F65" s="94">
        <f t="shared" si="6"/>
        <v>0</v>
      </c>
      <c r="G65" s="94"/>
      <c r="H65" s="93"/>
      <c r="I65" s="93"/>
    </row>
    <row r="66" spans="1:9" s="10" customFormat="1" ht="24.75" customHeight="1">
      <c r="A66" s="78">
        <v>4</v>
      </c>
      <c r="B66" s="80" t="s">
        <v>87</v>
      </c>
      <c r="C66" s="32">
        <v>97000</v>
      </c>
      <c r="D66" s="81">
        <v>0.75056421924182</v>
      </c>
      <c r="E66" s="78">
        <v>0</v>
      </c>
      <c r="F66" s="94">
        <f t="shared" si="6"/>
        <v>0</v>
      </c>
      <c r="G66" s="94"/>
      <c r="H66" s="93"/>
      <c r="I66" s="93"/>
    </row>
    <row r="67" spans="1:9" s="10" customFormat="1" ht="24.75" customHeight="1">
      <c r="A67" s="78">
        <v>5</v>
      </c>
      <c r="B67" s="80" t="s">
        <v>82</v>
      </c>
      <c r="C67" s="32">
        <v>21364</v>
      </c>
      <c r="D67" s="81">
        <v>0.165309834844147</v>
      </c>
      <c r="E67" s="78">
        <v>0</v>
      </c>
      <c r="F67" s="94">
        <f t="shared" si="6"/>
        <v>0</v>
      </c>
      <c r="G67" s="94"/>
      <c r="H67" s="93"/>
      <c r="I67" s="93"/>
    </row>
    <row r="68" spans="1:9" s="10" customFormat="1" ht="24.75" customHeight="1">
      <c r="A68" s="78">
        <v>6</v>
      </c>
      <c r="B68" s="80" t="s">
        <v>84</v>
      </c>
      <c r="C68" s="32">
        <v>196</v>
      </c>
      <c r="D68" s="81">
        <v>0.00151660398939584</v>
      </c>
      <c r="E68" s="78">
        <v>0</v>
      </c>
      <c r="F68" s="94">
        <f t="shared" si="6"/>
        <v>0</v>
      </c>
      <c r="G68" s="94"/>
      <c r="H68" s="93"/>
      <c r="I68" s="93"/>
    </row>
    <row r="69" spans="1:9" s="10" customFormat="1" ht="24.75" customHeight="1">
      <c r="A69" s="78">
        <v>7</v>
      </c>
      <c r="B69" s="80" t="s">
        <v>83</v>
      </c>
      <c r="C69" s="32">
        <v>196</v>
      </c>
      <c r="D69" s="81">
        <v>0.001516603989395843</v>
      </c>
      <c r="E69" s="78">
        <v>0</v>
      </c>
      <c r="F69" s="94">
        <f t="shared" si="6"/>
        <v>0</v>
      </c>
      <c r="G69" s="94"/>
      <c r="H69" s="93"/>
      <c r="I69" s="93"/>
    </row>
    <row r="70" spans="1:9" s="10" customFormat="1" ht="24.75" customHeight="1">
      <c r="A70" s="78"/>
      <c r="B70" s="79" t="s">
        <v>126</v>
      </c>
      <c r="C70" s="79">
        <f>SUM(C63:C69)</f>
        <v>9928415</v>
      </c>
      <c r="D70" s="81">
        <f>SUM(D63:D69)</f>
        <v>76.82384590498741</v>
      </c>
      <c r="E70" s="79">
        <f>SUM(E63:E69)</f>
        <v>0</v>
      </c>
      <c r="F70" s="94">
        <f>E70/C70*100</f>
        <v>0</v>
      </c>
      <c r="G70" s="94"/>
      <c r="H70" s="91">
        <f>SUM(H63:I69)</f>
        <v>0</v>
      </c>
      <c r="I70" s="92"/>
    </row>
    <row r="71" s="10" customFormat="1" ht="12.75">
      <c r="A71" s="42"/>
    </row>
    <row r="72" s="10" customFormat="1" ht="12.75">
      <c r="A72" s="48"/>
    </row>
    <row r="73" spans="1:2" ht="12.75">
      <c r="A73" s="43" t="s">
        <v>54</v>
      </c>
      <c r="B73" s="44" t="s">
        <v>72</v>
      </c>
    </row>
    <row r="74" spans="1:2" ht="12.75">
      <c r="A74" s="45"/>
      <c r="B74" s="44" t="s">
        <v>74</v>
      </c>
    </row>
    <row r="75" spans="1:7" ht="25.5">
      <c r="A75" s="30" t="s">
        <v>49</v>
      </c>
      <c r="B75" s="46" t="s">
        <v>50</v>
      </c>
      <c r="C75" s="46" t="s">
        <v>51</v>
      </c>
      <c r="D75" s="97" t="s">
        <v>52</v>
      </c>
      <c r="E75" s="97"/>
      <c r="F75" s="97"/>
      <c r="G75" s="97"/>
    </row>
    <row r="76" spans="1:8" s="10" customFormat="1" ht="38.25">
      <c r="A76" s="21">
        <v>1</v>
      </c>
      <c r="B76" s="47" t="s">
        <v>118</v>
      </c>
      <c r="C76" s="41">
        <v>269800</v>
      </c>
      <c r="D76" s="113">
        <f>IF($D$54&gt;0,C76/$D$54*100,0)</f>
        <v>2.0876518180561145</v>
      </c>
      <c r="E76" s="113">
        <f aca="true" t="shared" si="7" ref="E76:G78">IF($D$54&gt;0,C76/$D$54*100,0)</f>
        <v>2.0876518180561145</v>
      </c>
      <c r="F76" s="113">
        <f t="shared" si="7"/>
        <v>1.6153780998639735E-05</v>
      </c>
      <c r="G76" s="113">
        <f t="shared" si="7"/>
        <v>1.6153780998639735E-05</v>
      </c>
      <c r="H76" s="89"/>
    </row>
    <row r="77" spans="1:8" s="10" customFormat="1" ht="38.25">
      <c r="A77" s="21">
        <v>2</v>
      </c>
      <c r="B77" s="22" t="s">
        <v>101</v>
      </c>
      <c r="C77" s="41">
        <v>164200</v>
      </c>
      <c r="D77" s="113">
        <f>IF($D$54&gt;0,C77/$D$54*100,0)</f>
        <v>1.2705427298918235</v>
      </c>
      <c r="E77" s="113">
        <f>IF($D$54&gt;0,C77/$D$54*100,0)</f>
        <v>1.2705427298918235</v>
      </c>
      <c r="F77" s="113">
        <f>IF($D$54&gt;0,D77/$D$54*100,0)</f>
        <v>9.83117435128482E-06</v>
      </c>
      <c r="G77" s="113">
        <f>IF($D$54&gt;0,E77/$D$54*100,0)</f>
        <v>9.83117435128482E-06</v>
      </c>
      <c r="H77" s="89"/>
    </row>
    <row r="78" spans="1:7" s="10" customFormat="1" ht="12.75">
      <c r="A78" s="5" t="s">
        <v>53</v>
      </c>
      <c r="B78" s="7"/>
      <c r="C78" s="49">
        <f>SUM(C76:C77)</f>
        <v>434000</v>
      </c>
      <c r="D78" s="102">
        <f>IF($D$54&gt;0,C78/$D$54*100,0)</f>
        <v>3.3581945479479383</v>
      </c>
      <c r="E78" s="102">
        <f t="shared" si="7"/>
        <v>3.3581945479479383</v>
      </c>
      <c r="F78" s="102">
        <f t="shared" si="7"/>
        <v>2.5984955349924557E-05</v>
      </c>
      <c r="G78" s="102">
        <f t="shared" si="7"/>
        <v>2.5984955349924557E-05</v>
      </c>
    </row>
    <row r="79" ht="12.75">
      <c r="A79" s="45"/>
    </row>
    <row r="80" ht="12.75">
      <c r="A80" s="45"/>
    </row>
    <row r="81" ht="12.75">
      <c r="A81" s="45"/>
    </row>
    <row r="82" ht="12.75">
      <c r="A82" s="45"/>
    </row>
    <row r="83" spans="1:2" ht="12.75">
      <c r="A83" s="43" t="s">
        <v>55</v>
      </c>
      <c r="B83" s="44" t="s">
        <v>56</v>
      </c>
    </row>
    <row r="84" spans="1:9" ht="12.75">
      <c r="A84" s="45"/>
      <c r="H84" s="50"/>
      <c r="I84" s="50"/>
    </row>
    <row r="85" spans="1:9" ht="76.5">
      <c r="A85" s="30" t="s">
        <v>49</v>
      </c>
      <c r="B85" s="7" t="s">
        <v>50</v>
      </c>
      <c r="C85" s="46" t="s">
        <v>57</v>
      </c>
      <c r="D85" s="97" t="s">
        <v>58</v>
      </c>
      <c r="E85" s="97"/>
      <c r="F85" s="97"/>
      <c r="G85" s="97"/>
      <c r="H85" s="51" t="s">
        <v>102</v>
      </c>
      <c r="I85" s="52"/>
    </row>
    <row r="86" spans="1:9" s="10" customFormat="1" ht="25.5">
      <c r="A86" s="21">
        <v>1</v>
      </c>
      <c r="B86" s="47" t="s">
        <v>88</v>
      </c>
      <c r="C86" s="41">
        <v>2584723</v>
      </c>
      <c r="D86" s="113">
        <f>IF($D$54&gt;0,C86/$D$54*100,0)</f>
        <v>20.000006190220365</v>
      </c>
      <c r="E86" s="113">
        <f aca="true" t="shared" si="8" ref="E86:G87">IF($D$53&gt;0,C86/$D$53*100,0)</f>
        <v>0</v>
      </c>
      <c r="F86" s="113">
        <f t="shared" si="8"/>
        <v>0</v>
      </c>
      <c r="G86" s="113">
        <f t="shared" si="8"/>
        <v>0</v>
      </c>
      <c r="H86" s="47" t="s">
        <v>103</v>
      </c>
      <c r="I86" s="53"/>
    </row>
    <row r="87" spans="1:8" s="10" customFormat="1" ht="12.75">
      <c r="A87" s="5" t="s">
        <v>53</v>
      </c>
      <c r="B87" s="7"/>
      <c r="C87" s="49">
        <f>SUM(C85:C86)</f>
        <v>2584723</v>
      </c>
      <c r="D87" s="102">
        <f>IF($D$54&gt;0,C87/$D$54*100,0)</f>
        <v>20.000006190220365</v>
      </c>
      <c r="E87" s="102">
        <f t="shared" si="8"/>
        <v>0</v>
      </c>
      <c r="F87" s="102">
        <f t="shared" si="8"/>
        <v>0</v>
      </c>
      <c r="G87" s="102">
        <f t="shared" si="8"/>
        <v>0</v>
      </c>
      <c r="H87" s="37"/>
    </row>
    <row r="88" spans="1:8" s="10" customFormat="1" ht="12.75">
      <c r="A88" s="82"/>
      <c r="B88" s="82"/>
      <c r="C88" s="83"/>
      <c r="D88" s="84"/>
      <c r="E88" s="84"/>
      <c r="F88" s="84"/>
      <c r="G88" s="84"/>
      <c r="H88" s="53"/>
    </row>
    <row r="89" spans="1:8" s="10" customFormat="1" ht="12.75">
      <c r="A89" s="82"/>
      <c r="B89" s="82"/>
      <c r="C89" s="83"/>
      <c r="D89" s="84"/>
      <c r="E89" s="84"/>
      <c r="F89" s="84"/>
      <c r="G89" s="84"/>
      <c r="H89" s="53"/>
    </row>
    <row r="90" spans="1:8" s="10" customFormat="1" ht="12.75">
      <c r="A90" s="82"/>
      <c r="B90" s="82"/>
      <c r="C90" s="83"/>
      <c r="D90" s="84"/>
      <c r="E90" s="84"/>
      <c r="F90" s="84"/>
      <c r="G90" s="84"/>
      <c r="H90" s="53"/>
    </row>
    <row r="91" s="10" customFormat="1" ht="14.25" customHeight="1">
      <c r="A91" s="48"/>
    </row>
    <row r="92" spans="1:2" ht="12.75">
      <c r="A92" s="1" t="s">
        <v>59</v>
      </c>
      <c r="B92" s="54" t="s">
        <v>60</v>
      </c>
    </row>
    <row r="93" ht="12.75">
      <c r="A93" s="55"/>
    </row>
    <row r="94" spans="1:7" ht="63.75">
      <c r="A94" s="30" t="s">
        <v>49</v>
      </c>
      <c r="B94" s="46" t="s">
        <v>61</v>
      </c>
      <c r="C94" s="7" t="s">
        <v>62</v>
      </c>
      <c r="D94" s="46" t="s">
        <v>63</v>
      </c>
      <c r="E94" s="97" t="s">
        <v>64</v>
      </c>
      <c r="F94" s="97"/>
      <c r="G94" s="97"/>
    </row>
    <row r="95" spans="1:7" s="10" customFormat="1" ht="12.75">
      <c r="A95" s="21">
        <v>1</v>
      </c>
      <c r="B95" s="22"/>
      <c r="C95" s="47" t="s">
        <v>104</v>
      </c>
      <c r="D95" s="22"/>
      <c r="E95" s="101"/>
      <c r="F95" s="101"/>
      <c r="G95" s="101"/>
    </row>
    <row r="96" spans="1:7" s="10" customFormat="1" ht="12.75">
      <c r="A96" s="21">
        <v>2</v>
      </c>
      <c r="B96" s="22"/>
      <c r="C96" s="47"/>
      <c r="D96" s="22"/>
      <c r="E96" s="101"/>
      <c r="F96" s="101"/>
      <c r="G96" s="101"/>
    </row>
    <row r="97" spans="1:7" s="10" customFormat="1" ht="12.75">
      <c r="A97" s="5" t="s">
        <v>53</v>
      </c>
      <c r="B97" s="7"/>
      <c r="C97" s="22"/>
      <c r="D97" s="22"/>
      <c r="E97" s="101"/>
      <c r="F97" s="101"/>
      <c r="G97" s="101"/>
    </row>
    <row r="98" spans="1:7" s="10" customFormat="1" ht="12.75">
      <c r="A98" s="82"/>
      <c r="B98" s="82"/>
      <c r="C98" s="85"/>
      <c r="D98" s="85"/>
      <c r="E98" s="86"/>
      <c r="F98" s="86"/>
      <c r="G98" s="86"/>
    </row>
    <row r="99" spans="1:7" s="10" customFormat="1" ht="12.75">
      <c r="A99" s="82"/>
      <c r="B99" s="82"/>
      <c r="C99" s="85"/>
      <c r="D99" s="85"/>
      <c r="E99" s="86"/>
      <c r="F99" s="86"/>
      <c r="G99" s="86"/>
    </row>
    <row r="100" spans="1:7" s="10" customFormat="1" ht="12.75">
      <c r="A100" s="82"/>
      <c r="B100" s="82"/>
      <c r="C100" s="85"/>
      <c r="D100" s="85"/>
      <c r="E100" s="86"/>
      <c r="F100" s="86"/>
      <c r="G100" s="86"/>
    </row>
    <row r="101" ht="12.75">
      <c r="A101" s="55"/>
    </row>
    <row r="102" spans="1:2" ht="12.75">
      <c r="A102" s="43" t="s">
        <v>65</v>
      </c>
      <c r="B102" s="44" t="s">
        <v>75</v>
      </c>
    </row>
    <row r="103" spans="1:2" ht="12.75">
      <c r="A103" s="45"/>
      <c r="B103" s="44" t="s">
        <v>76</v>
      </c>
    </row>
    <row r="104" spans="1:7" ht="51">
      <c r="A104" s="30" t="s">
        <v>49</v>
      </c>
      <c r="B104" s="46" t="s">
        <v>66</v>
      </c>
      <c r="C104" s="46" t="s">
        <v>61</v>
      </c>
      <c r="D104" s="7" t="s">
        <v>67</v>
      </c>
      <c r="E104" s="97" t="s">
        <v>64</v>
      </c>
      <c r="F104" s="97"/>
      <c r="G104" s="97"/>
    </row>
    <row r="105" spans="1:7" s="10" customFormat="1" ht="12.75">
      <c r="A105" s="21">
        <v>1</v>
      </c>
      <c r="B105" s="22"/>
      <c r="C105" s="22" t="s">
        <v>104</v>
      </c>
      <c r="D105" s="47"/>
      <c r="E105" s="101"/>
      <c r="F105" s="101"/>
      <c r="G105" s="101"/>
    </row>
    <row r="106" spans="1:7" s="10" customFormat="1" ht="12.75">
      <c r="A106" s="21">
        <v>2</v>
      </c>
      <c r="B106" s="22"/>
      <c r="C106" s="22"/>
      <c r="D106" s="47"/>
      <c r="E106" s="101"/>
      <c r="F106" s="101"/>
      <c r="G106" s="101"/>
    </row>
    <row r="107" spans="1:7" s="10" customFormat="1" ht="12.75">
      <c r="A107" s="5" t="s">
        <v>53</v>
      </c>
      <c r="B107" s="6"/>
      <c r="C107" s="7"/>
      <c r="D107" s="56"/>
      <c r="E107" s="101"/>
      <c r="F107" s="101"/>
      <c r="G107" s="101"/>
    </row>
    <row r="108" ht="12.75">
      <c r="A108" s="57" t="s">
        <v>68</v>
      </c>
    </row>
    <row r="109" ht="12.75">
      <c r="A109" s="57" t="s">
        <v>69</v>
      </c>
    </row>
    <row r="110" ht="12.75">
      <c r="A110" s="57" t="s">
        <v>70</v>
      </c>
    </row>
    <row r="112" spans="1:7" ht="12.75">
      <c r="A112" s="3" t="s">
        <v>132</v>
      </c>
      <c r="D112" s="103" t="s">
        <v>93</v>
      </c>
      <c r="E112" s="103"/>
      <c r="F112" s="103"/>
      <c r="G112" s="103"/>
    </row>
    <row r="113" ht="12.75">
      <c r="A113" s="3" t="s">
        <v>92</v>
      </c>
    </row>
    <row r="116" spans="4:7" ht="12.75">
      <c r="D116" s="103" t="s">
        <v>128</v>
      </c>
      <c r="E116" s="103"/>
      <c r="F116" s="103"/>
      <c r="G116" s="103"/>
    </row>
    <row r="117" spans="4:7" ht="12.75">
      <c r="D117" s="103" t="s">
        <v>129</v>
      </c>
      <c r="E117" s="103"/>
      <c r="F117" s="103"/>
      <c r="G117" s="103"/>
    </row>
  </sheetData>
  <mergeCells count="53">
    <mergeCell ref="B1:G1"/>
    <mergeCell ref="D86:G86"/>
    <mergeCell ref="D85:G85"/>
    <mergeCell ref="D78:G78"/>
    <mergeCell ref="D77:G77"/>
    <mergeCell ref="D76:G76"/>
    <mergeCell ref="E6:E7"/>
    <mergeCell ref="C60:D60"/>
    <mergeCell ref="E60:I60"/>
    <mergeCell ref="A3:B3"/>
    <mergeCell ref="A6:A7"/>
    <mergeCell ref="B6:B7"/>
    <mergeCell ref="C6:C7"/>
    <mergeCell ref="A37:A39"/>
    <mergeCell ref="D6:D7"/>
    <mergeCell ref="C3:I3"/>
    <mergeCell ref="C4:I4"/>
    <mergeCell ref="H6:I6"/>
    <mergeCell ref="F6:G6"/>
    <mergeCell ref="F68:G68"/>
    <mergeCell ref="H69:I69"/>
    <mergeCell ref="F70:G70"/>
    <mergeCell ref="H70:I70"/>
    <mergeCell ref="F69:G69"/>
    <mergeCell ref="D116:G116"/>
    <mergeCell ref="D117:G117"/>
    <mergeCell ref="D112:G112"/>
    <mergeCell ref="E106:G106"/>
    <mergeCell ref="E107:G107"/>
    <mergeCell ref="A55:I55"/>
    <mergeCell ref="E105:G105"/>
    <mergeCell ref="E95:G95"/>
    <mergeCell ref="E96:G96"/>
    <mergeCell ref="E104:G104"/>
    <mergeCell ref="D87:G87"/>
    <mergeCell ref="E97:G97"/>
    <mergeCell ref="E94:G94"/>
    <mergeCell ref="D75:G75"/>
    <mergeCell ref="H68:I68"/>
    <mergeCell ref="F62:G62"/>
    <mergeCell ref="H61:I61"/>
    <mergeCell ref="F61:G61"/>
    <mergeCell ref="H62:I62"/>
    <mergeCell ref="H63:I63"/>
    <mergeCell ref="H66:I66"/>
    <mergeCell ref="F63:G63"/>
    <mergeCell ref="H67:I67"/>
    <mergeCell ref="F65:G65"/>
    <mergeCell ref="F66:G66"/>
    <mergeCell ref="F67:G67"/>
    <mergeCell ref="F64:G64"/>
    <mergeCell ref="H64:I64"/>
    <mergeCell ref="H65:I65"/>
  </mergeCells>
  <hyperlinks>
    <hyperlink ref="F7" location="_ftn1" display="_ftn1"/>
    <hyperlink ref="B9" location="_ftn2" display="_ftn2"/>
    <hyperlink ref="B25" location="_ftn3" display="_ftn3"/>
    <hyperlink ref="A108" location="_ftnref1" display="_ftnref1"/>
    <hyperlink ref="A109" location="_ftnref2" display="_ftnref2"/>
    <hyperlink ref="A110" location="_ftnref3" display="_ftnref3"/>
  </hyperlinks>
  <printOptions/>
  <pageMargins left="0.5" right="0.5" top="2" bottom="0.5" header="0.32" footer="0.5"/>
  <pageSetup horizontalDpi="300" verticalDpi="300" orientation="portrait" scale="80" r:id="rId1"/>
  <rowBreaks count="3" manualBreakCount="3">
    <brk id="24" max="255" man="1"/>
    <brk id="55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mukund</cp:lastModifiedBy>
  <cp:lastPrinted>2010-07-07T12:47:44Z</cp:lastPrinted>
  <dcterms:created xsi:type="dcterms:W3CDTF">2006-05-20T11:24:16Z</dcterms:created>
  <dcterms:modified xsi:type="dcterms:W3CDTF">2010-07-08T11:53:29Z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